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6825" windowWidth="28815" windowHeight="7965"/>
  </bookViews>
  <sheets>
    <sheet name="Kapitalwerte" sheetId="1" r:id="rId1"/>
  </sheets>
  <externalReferences>
    <externalReference r:id="rId2"/>
  </externalReferences>
  <definedNames>
    <definedName name="_xlnm.Print_Area" localSheetId="0">Kapitalwerte!$A$1:$S$129</definedName>
    <definedName name="Nutzungsdauer">[1]Angebotsvergleich!$B$10</definedName>
  </definedNames>
  <calcPr calcId="145621" concurrentCalc="0"/>
</workbook>
</file>

<file path=xl/calcChain.xml><?xml version="1.0" encoding="utf-8"?>
<calcChain xmlns="http://schemas.openxmlformats.org/spreadsheetml/2006/main">
  <c r="D28" i="1" l="1"/>
  <c r="I28" i="1"/>
  <c r="D77" i="1"/>
  <c r="R109" i="1"/>
  <c r="R113" i="1"/>
  <c r="Q109" i="1"/>
  <c r="Q113" i="1"/>
  <c r="P109" i="1"/>
  <c r="P113" i="1"/>
  <c r="O109" i="1"/>
  <c r="O113" i="1"/>
  <c r="N109" i="1"/>
  <c r="N113" i="1"/>
  <c r="M109" i="1"/>
  <c r="M113" i="1"/>
  <c r="L109" i="1"/>
  <c r="L113" i="1"/>
  <c r="K109" i="1"/>
  <c r="K113" i="1"/>
  <c r="J109" i="1"/>
  <c r="J113" i="1"/>
  <c r="I109" i="1"/>
  <c r="I113" i="1"/>
  <c r="I35" i="1"/>
  <c r="I36" i="1"/>
  <c r="D121" i="1"/>
  <c r="R112" i="1"/>
  <c r="Q112" i="1"/>
  <c r="P112" i="1"/>
  <c r="O112" i="1"/>
  <c r="N112" i="1"/>
  <c r="M112" i="1"/>
  <c r="L112" i="1"/>
  <c r="K112" i="1"/>
  <c r="J112" i="1"/>
  <c r="I112" i="1"/>
  <c r="H112" i="1"/>
  <c r="G112" i="1"/>
  <c r="F112" i="1"/>
  <c r="E112" i="1"/>
  <c r="D112" i="1"/>
  <c r="Q121" i="1"/>
  <c r="F121" i="1"/>
  <c r="H121" i="1"/>
  <c r="J121" i="1"/>
  <c r="L121" i="1"/>
  <c r="N121" i="1"/>
  <c r="P121" i="1"/>
  <c r="R121" i="1"/>
  <c r="E121" i="1"/>
  <c r="G121" i="1"/>
  <c r="I121" i="1"/>
  <c r="K121" i="1"/>
  <c r="M121" i="1"/>
  <c r="O121" i="1"/>
  <c r="R87" i="1"/>
  <c r="Q87" i="1"/>
  <c r="P87" i="1"/>
  <c r="O87" i="1"/>
  <c r="N87" i="1"/>
  <c r="M87" i="1"/>
  <c r="L87" i="1"/>
  <c r="K87" i="1"/>
  <c r="J87" i="1"/>
  <c r="I87" i="1"/>
  <c r="H87" i="1"/>
  <c r="G87" i="1"/>
  <c r="F87" i="1"/>
  <c r="E87" i="1"/>
  <c r="D87" i="1"/>
  <c r="R92" i="1"/>
  <c r="Q92" i="1"/>
  <c r="P92" i="1"/>
  <c r="O92" i="1"/>
  <c r="N92" i="1"/>
  <c r="M92" i="1"/>
  <c r="L92" i="1"/>
  <c r="K92" i="1"/>
  <c r="J92" i="1"/>
  <c r="I92" i="1"/>
  <c r="H92" i="1"/>
  <c r="G92" i="1"/>
  <c r="F92" i="1"/>
  <c r="E92" i="1"/>
  <c r="D92" i="1"/>
  <c r="R90" i="1"/>
  <c r="Q90" i="1"/>
  <c r="P90" i="1"/>
  <c r="O90" i="1"/>
  <c r="N90" i="1"/>
  <c r="M90" i="1"/>
  <c r="L90" i="1"/>
  <c r="K90" i="1"/>
  <c r="J90" i="1"/>
  <c r="I90" i="1"/>
  <c r="H90" i="1"/>
  <c r="G90" i="1"/>
  <c r="F90" i="1"/>
  <c r="E90" i="1"/>
  <c r="D90" i="1"/>
  <c r="R85" i="1"/>
  <c r="Q85" i="1"/>
  <c r="P85" i="1"/>
  <c r="O85" i="1"/>
  <c r="N85" i="1"/>
  <c r="M85" i="1"/>
  <c r="L85" i="1"/>
  <c r="K85" i="1"/>
  <c r="J85" i="1"/>
  <c r="I85" i="1"/>
  <c r="H85" i="1"/>
  <c r="G85" i="1"/>
  <c r="F85" i="1"/>
  <c r="E85" i="1"/>
  <c r="D85" i="1"/>
  <c r="R94" i="1"/>
  <c r="Q94" i="1"/>
  <c r="P94" i="1"/>
  <c r="O94" i="1"/>
  <c r="N94" i="1"/>
  <c r="M94" i="1"/>
  <c r="L94" i="1"/>
  <c r="K94" i="1"/>
  <c r="J94" i="1"/>
  <c r="I94" i="1"/>
  <c r="H94" i="1"/>
  <c r="G94" i="1"/>
  <c r="F94" i="1"/>
  <c r="E94" i="1"/>
  <c r="D94" i="1"/>
  <c r="R123" i="1"/>
  <c r="Q123" i="1"/>
  <c r="P123" i="1"/>
  <c r="O123" i="1"/>
  <c r="N123" i="1"/>
  <c r="M123" i="1"/>
  <c r="L123" i="1"/>
  <c r="K123" i="1"/>
  <c r="J123" i="1"/>
  <c r="I123" i="1"/>
  <c r="H123" i="1"/>
  <c r="G123" i="1"/>
  <c r="F123" i="1"/>
  <c r="E123" i="1"/>
  <c r="D123" i="1"/>
  <c r="R114" i="1"/>
  <c r="Q114" i="1"/>
  <c r="P114" i="1"/>
  <c r="O114" i="1"/>
  <c r="N114" i="1"/>
  <c r="M114" i="1"/>
  <c r="L114" i="1"/>
  <c r="K114" i="1"/>
  <c r="J114" i="1"/>
  <c r="I114" i="1"/>
  <c r="H114" i="1"/>
  <c r="G114" i="1"/>
  <c r="F114" i="1"/>
  <c r="E114" i="1"/>
  <c r="D114" i="1"/>
  <c r="E99" i="1"/>
  <c r="E97" i="1"/>
  <c r="G99" i="1"/>
  <c r="G97" i="1"/>
  <c r="I99" i="1"/>
  <c r="I97" i="1"/>
  <c r="K99" i="1"/>
  <c r="K97" i="1"/>
  <c r="M99" i="1"/>
  <c r="M97" i="1"/>
  <c r="O99" i="1"/>
  <c r="O97" i="1"/>
  <c r="Q99" i="1"/>
  <c r="Q97" i="1"/>
  <c r="D99" i="1"/>
  <c r="D97" i="1"/>
  <c r="F99" i="1"/>
  <c r="F97" i="1"/>
  <c r="H99" i="1"/>
  <c r="H97" i="1"/>
  <c r="J99" i="1"/>
  <c r="J97" i="1"/>
  <c r="L99" i="1"/>
  <c r="L97" i="1"/>
  <c r="N99" i="1"/>
  <c r="N97" i="1"/>
  <c r="P99" i="1"/>
  <c r="P97" i="1"/>
  <c r="R99" i="1"/>
  <c r="R97" i="1"/>
  <c r="D100" i="1"/>
  <c r="D109" i="1"/>
  <c r="D115" i="1"/>
  <c r="D96" i="1"/>
  <c r="R103" i="1"/>
  <c r="Q103" i="1"/>
  <c r="P103" i="1"/>
  <c r="O103" i="1"/>
  <c r="N103" i="1"/>
  <c r="M103" i="1"/>
  <c r="L103" i="1"/>
  <c r="K103" i="1"/>
  <c r="J103" i="1"/>
  <c r="I103" i="1"/>
  <c r="H103" i="1"/>
  <c r="G103" i="1"/>
  <c r="F103" i="1"/>
  <c r="E103" i="1"/>
  <c r="D103" i="1"/>
  <c r="I37" i="1"/>
  <c r="R120" i="1"/>
  <c r="Q120" i="1"/>
  <c r="P120" i="1"/>
  <c r="O120" i="1"/>
  <c r="N120" i="1"/>
  <c r="M120" i="1"/>
  <c r="L120" i="1"/>
  <c r="K120" i="1"/>
  <c r="J120" i="1"/>
  <c r="I120" i="1"/>
  <c r="H120" i="1"/>
  <c r="G120" i="1"/>
  <c r="F120" i="1"/>
  <c r="E120" i="1"/>
  <c r="D120" i="1"/>
  <c r="R111" i="1"/>
  <c r="Q111" i="1"/>
  <c r="P111" i="1"/>
  <c r="O111" i="1"/>
  <c r="N111" i="1"/>
  <c r="M111" i="1"/>
  <c r="L111" i="1"/>
  <c r="K111" i="1"/>
  <c r="J111" i="1"/>
  <c r="I111" i="1"/>
  <c r="H111" i="1"/>
  <c r="G111" i="1"/>
  <c r="F111" i="1"/>
  <c r="E111" i="1"/>
  <c r="D111" i="1"/>
  <c r="D86" i="1"/>
  <c r="D84" i="1"/>
  <c r="F86" i="1"/>
  <c r="F84" i="1"/>
  <c r="H86" i="1"/>
  <c r="H84" i="1"/>
  <c r="J86" i="1"/>
  <c r="J84" i="1"/>
  <c r="L86" i="1"/>
  <c r="N86" i="1"/>
  <c r="P86" i="1"/>
  <c r="R86" i="1"/>
  <c r="R84" i="1"/>
  <c r="L84" i="1"/>
  <c r="N84" i="1"/>
  <c r="P84" i="1"/>
  <c r="E86" i="1"/>
  <c r="E84" i="1"/>
  <c r="G86" i="1"/>
  <c r="G84" i="1"/>
  <c r="I86" i="1"/>
  <c r="I84" i="1"/>
  <c r="K86" i="1"/>
  <c r="K84" i="1"/>
  <c r="M86" i="1"/>
  <c r="M84" i="1"/>
  <c r="O86" i="1"/>
  <c r="O84" i="1"/>
  <c r="Q86" i="1"/>
  <c r="Q84" i="1"/>
  <c r="R118" i="1"/>
  <c r="R124" i="1"/>
  <c r="Q118" i="1"/>
  <c r="Q124" i="1"/>
  <c r="P118" i="1"/>
  <c r="P124" i="1"/>
  <c r="O118" i="1"/>
  <c r="O124" i="1"/>
  <c r="N118" i="1"/>
  <c r="N124" i="1"/>
  <c r="M118" i="1"/>
  <c r="M124" i="1"/>
  <c r="L118" i="1"/>
  <c r="L124" i="1"/>
  <c r="K118" i="1"/>
  <c r="K124" i="1"/>
  <c r="J118" i="1"/>
  <c r="J124" i="1"/>
  <c r="I118" i="1"/>
  <c r="I124" i="1"/>
  <c r="H118" i="1"/>
  <c r="H124" i="1"/>
  <c r="G118" i="1"/>
  <c r="G124" i="1"/>
  <c r="F118" i="1"/>
  <c r="F124" i="1"/>
  <c r="E118" i="1"/>
  <c r="E124" i="1"/>
  <c r="D118" i="1"/>
  <c r="D124" i="1"/>
  <c r="R115" i="1"/>
  <c r="Q115" i="1"/>
  <c r="P115" i="1"/>
  <c r="O115" i="1"/>
  <c r="N115" i="1"/>
  <c r="M115" i="1"/>
  <c r="L115" i="1"/>
  <c r="K115" i="1"/>
  <c r="J115" i="1"/>
  <c r="I115" i="1"/>
  <c r="H109" i="1"/>
  <c r="H115" i="1"/>
  <c r="G109" i="1"/>
  <c r="G115" i="1"/>
  <c r="F109" i="1"/>
  <c r="F115" i="1"/>
  <c r="E109" i="1"/>
  <c r="E115" i="1"/>
  <c r="E122" i="1"/>
  <c r="G122" i="1"/>
  <c r="I122" i="1"/>
  <c r="K122" i="1"/>
  <c r="M122" i="1"/>
  <c r="O122" i="1"/>
  <c r="Q122" i="1"/>
  <c r="D122" i="1"/>
  <c r="F122" i="1"/>
  <c r="H122" i="1"/>
  <c r="J122" i="1"/>
  <c r="L122" i="1"/>
  <c r="N122" i="1"/>
  <c r="P122" i="1"/>
  <c r="R122" i="1"/>
  <c r="E113" i="1"/>
  <c r="E102" i="1"/>
  <c r="G113" i="1"/>
  <c r="G102" i="1"/>
  <c r="I102" i="1"/>
  <c r="K102" i="1"/>
  <c r="M102" i="1"/>
  <c r="O102" i="1"/>
  <c r="Q102" i="1"/>
  <c r="D113" i="1"/>
  <c r="D102" i="1"/>
  <c r="F113" i="1"/>
  <c r="F102" i="1"/>
  <c r="H113" i="1"/>
  <c r="H102" i="1"/>
  <c r="J102" i="1"/>
  <c r="L102" i="1"/>
  <c r="N102" i="1"/>
  <c r="P102" i="1"/>
  <c r="R102" i="1"/>
  <c r="R76" i="1"/>
  <c r="Q76" i="1"/>
  <c r="P76" i="1"/>
  <c r="O76" i="1"/>
  <c r="N76" i="1"/>
  <c r="M76" i="1"/>
  <c r="L76" i="1"/>
  <c r="K76" i="1"/>
  <c r="J76" i="1"/>
  <c r="I76" i="1"/>
  <c r="H76" i="1"/>
  <c r="G76" i="1"/>
  <c r="F76" i="1"/>
  <c r="E76" i="1"/>
  <c r="D76" i="1"/>
  <c r="G47" i="1"/>
  <c r="K47" i="1"/>
  <c r="M47" i="1"/>
  <c r="Q47" i="1"/>
  <c r="D91" i="1"/>
  <c r="D89" i="1"/>
  <c r="D49" i="1"/>
  <c r="F47" i="1"/>
  <c r="H47" i="1"/>
  <c r="J47" i="1"/>
  <c r="L47" i="1"/>
  <c r="L91" i="1"/>
  <c r="L89" i="1"/>
  <c r="L49" i="1"/>
  <c r="N47" i="1"/>
  <c r="P47" i="1"/>
  <c r="R47" i="1"/>
  <c r="E47" i="1"/>
  <c r="E91" i="1"/>
  <c r="E89" i="1"/>
  <c r="E49" i="1"/>
  <c r="I47" i="1"/>
  <c r="O47" i="1"/>
  <c r="G91" i="1"/>
  <c r="G89" i="1"/>
  <c r="G49" i="1"/>
  <c r="P91" i="1"/>
  <c r="P89" i="1"/>
  <c r="P49" i="1"/>
  <c r="O91" i="1"/>
  <c r="O89" i="1"/>
  <c r="O49" i="1"/>
  <c r="L88" i="1"/>
  <c r="Q91" i="1"/>
  <c r="Q89" i="1"/>
  <c r="Q88" i="1"/>
  <c r="M91" i="1"/>
  <c r="M89" i="1"/>
  <c r="M88" i="1"/>
  <c r="I91" i="1"/>
  <c r="I89" i="1"/>
  <c r="I88" i="1"/>
  <c r="E88" i="1"/>
  <c r="H91" i="1"/>
  <c r="H89" i="1"/>
  <c r="H88" i="1"/>
  <c r="K91" i="1"/>
  <c r="K89" i="1"/>
  <c r="K88" i="1"/>
  <c r="O88" i="1"/>
  <c r="G88" i="1"/>
  <c r="P88" i="1"/>
  <c r="R91" i="1"/>
  <c r="R89" i="1"/>
  <c r="R49" i="1"/>
  <c r="N91" i="1"/>
  <c r="N89" i="1"/>
  <c r="N49" i="1"/>
  <c r="J91" i="1"/>
  <c r="J89" i="1"/>
  <c r="J49" i="1"/>
  <c r="F91" i="1"/>
  <c r="F89" i="1"/>
  <c r="F49" i="1"/>
  <c r="D47" i="1"/>
  <c r="R72" i="1"/>
  <c r="Q72" i="1"/>
  <c r="P72" i="1"/>
  <c r="O72" i="1"/>
  <c r="N72" i="1"/>
  <c r="M72" i="1"/>
  <c r="L72" i="1"/>
  <c r="K72" i="1"/>
  <c r="J72" i="1"/>
  <c r="I72" i="1"/>
  <c r="H72" i="1"/>
  <c r="G72" i="1"/>
  <c r="F72" i="1"/>
  <c r="E72" i="1"/>
  <c r="D72" i="1"/>
  <c r="R77" i="1"/>
  <c r="R81" i="1"/>
  <c r="Q77" i="1"/>
  <c r="Q81" i="1"/>
  <c r="P77" i="1"/>
  <c r="P81" i="1"/>
  <c r="O77" i="1"/>
  <c r="O81" i="1"/>
  <c r="N77" i="1"/>
  <c r="N81" i="1"/>
  <c r="M77" i="1"/>
  <c r="M81" i="1"/>
  <c r="L77" i="1"/>
  <c r="L81" i="1"/>
  <c r="K77" i="1"/>
  <c r="K81" i="1"/>
  <c r="J77" i="1"/>
  <c r="J81" i="1"/>
  <c r="I77" i="1"/>
  <c r="I81" i="1"/>
  <c r="H77" i="1"/>
  <c r="H81" i="1"/>
  <c r="G77" i="1"/>
  <c r="G81" i="1"/>
  <c r="F77" i="1"/>
  <c r="F81" i="1"/>
  <c r="E77" i="1"/>
  <c r="E81" i="1"/>
  <c r="R101" i="1"/>
  <c r="Q101" i="1"/>
  <c r="P101" i="1"/>
  <c r="O101" i="1"/>
  <c r="N101" i="1"/>
  <c r="M101" i="1"/>
  <c r="L101" i="1"/>
  <c r="K101" i="1"/>
  <c r="J101" i="1"/>
  <c r="I101" i="1"/>
  <c r="H101" i="1"/>
  <c r="G101" i="1"/>
  <c r="F101" i="1"/>
  <c r="E101" i="1"/>
  <c r="D81" i="1"/>
  <c r="R100" i="1"/>
  <c r="R96" i="1"/>
  <c r="Q100" i="1"/>
  <c r="Q96" i="1"/>
  <c r="P100" i="1"/>
  <c r="P96" i="1"/>
  <c r="O100" i="1"/>
  <c r="O96" i="1"/>
  <c r="N100" i="1"/>
  <c r="N96" i="1"/>
  <c r="M100" i="1"/>
  <c r="M96" i="1"/>
  <c r="L100" i="1"/>
  <c r="L96" i="1"/>
  <c r="K100" i="1"/>
  <c r="K96" i="1"/>
  <c r="J100" i="1"/>
  <c r="J96" i="1"/>
  <c r="I100" i="1"/>
  <c r="I96" i="1"/>
  <c r="H100" i="1"/>
  <c r="H96" i="1"/>
  <c r="G100" i="1"/>
  <c r="G96" i="1"/>
  <c r="F100" i="1"/>
  <c r="F96" i="1"/>
  <c r="E100" i="1"/>
  <c r="E96" i="1"/>
  <c r="R95" i="1"/>
  <c r="R93" i="1"/>
  <c r="Q95" i="1"/>
  <c r="Q93" i="1"/>
  <c r="P95" i="1"/>
  <c r="O95" i="1"/>
  <c r="O93" i="1"/>
  <c r="N95" i="1"/>
  <c r="N93" i="1"/>
  <c r="M95" i="1"/>
  <c r="M93" i="1"/>
  <c r="L95" i="1"/>
  <c r="L93" i="1"/>
  <c r="K95" i="1"/>
  <c r="K93" i="1"/>
  <c r="J95" i="1"/>
  <c r="J93" i="1"/>
  <c r="I95" i="1"/>
  <c r="I93" i="1"/>
  <c r="H95" i="1"/>
  <c r="G95" i="1"/>
  <c r="G93" i="1"/>
  <c r="F95" i="1"/>
  <c r="F93" i="1"/>
  <c r="E95" i="1"/>
  <c r="E93" i="1"/>
  <c r="P93" i="1"/>
  <c r="H93" i="1"/>
  <c r="D95" i="1"/>
  <c r="R83" i="1"/>
  <c r="Q83" i="1"/>
  <c r="Q59" i="1"/>
  <c r="P83" i="1"/>
  <c r="P59" i="1"/>
  <c r="O83" i="1"/>
  <c r="O59" i="1"/>
  <c r="N83" i="1"/>
  <c r="M83" i="1"/>
  <c r="M59" i="1"/>
  <c r="L83" i="1"/>
  <c r="K83" i="1"/>
  <c r="K59" i="1"/>
  <c r="J83" i="1"/>
  <c r="I83" i="1"/>
  <c r="I59" i="1"/>
  <c r="H83" i="1"/>
  <c r="H59" i="1"/>
  <c r="G83" i="1"/>
  <c r="G59" i="1"/>
  <c r="F83" i="1"/>
  <c r="E83" i="1"/>
  <c r="E59" i="1"/>
  <c r="D83" i="1"/>
  <c r="D88" i="1"/>
  <c r="L59" i="1"/>
  <c r="H46" i="1"/>
  <c r="L46" i="1"/>
  <c r="N88" i="1"/>
  <c r="N46" i="1"/>
  <c r="P46" i="1"/>
  <c r="R88" i="1"/>
  <c r="R46" i="1"/>
  <c r="Q49" i="1"/>
  <c r="M49" i="1"/>
  <c r="K49" i="1"/>
  <c r="R59" i="1"/>
  <c r="E46" i="1"/>
  <c r="G46" i="1"/>
  <c r="I46" i="1"/>
  <c r="K46" i="1"/>
  <c r="M46" i="1"/>
  <c r="O46" i="1"/>
  <c r="Q46" i="1"/>
  <c r="I49" i="1"/>
  <c r="H49" i="1"/>
  <c r="F88" i="1"/>
  <c r="F46" i="1"/>
  <c r="N59" i="1"/>
  <c r="J88" i="1"/>
  <c r="J46" i="1"/>
  <c r="D93" i="1"/>
  <c r="H15" i="1"/>
  <c r="B19" i="1"/>
  <c r="D75" i="1"/>
  <c r="C69" i="1"/>
  <c r="D48" i="1"/>
  <c r="C55" i="1"/>
  <c r="C57" i="1"/>
  <c r="D57" i="1"/>
  <c r="E57" i="1"/>
  <c r="F57" i="1"/>
  <c r="G57" i="1"/>
  <c r="H57" i="1"/>
  <c r="I57" i="1"/>
  <c r="J57" i="1"/>
  <c r="K57" i="1"/>
  <c r="L57" i="1"/>
  <c r="M57" i="1"/>
  <c r="N57" i="1"/>
  <c r="O57" i="1"/>
  <c r="P57" i="1"/>
  <c r="A23" i="1"/>
  <c r="C23" i="1"/>
  <c r="C44" i="1"/>
  <c r="D44" i="1"/>
  <c r="E44" i="1"/>
  <c r="F44" i="1"/>
  <c r="G44" i="1"/>
  <c r="H44" i="1"/>
  <c r="I44" i="1"/>
  <c r="J44" i="1"/>
  <c r="K44" i="1"/>
  <c r="L44" i="1"/>
  <c r="M44" i="1"/>
  <c r="N44" i="1"/>
  <c r="O44" i="1"/>
  <c r="P44" i="1"/>
  <c r="C50" i="1"/>
  <c r="C51" i="1"/>
  <c r="J59" i="1"/>
  <c r="F59" i="1"/>
  <c r="R48" i="1"/>
  <c r="P48" i="1"/>
  <c r="N48" i="1"/>
  <c r="L48" i="1"/>
  <c r="J48" i="1"/>
  <c r="H48" i="1"/>
  <c r="F48" i="1"/>
  <c r="Q60" i="1"/>
  <c r="Q62" i="1"/>
  <c r="Q63" i="1"/>
  <c r="O60" i="1"/>
  <c r="O62" i="1"/>
  <c r="O63" i="1"/>
  <c r="M60" i="1"/>
  <c r="M62" i="1"/>
  <c r="M63" i="1"/>
  <c r="K60" i="1"/>
  <c r="I60" i="1"/>
  <c r="I62" i="1"/>
  <c r="I63" i="1"/>
  <c r="G60" i="1"/>
  <c r="G62" i="1"/>
  <c r="G63" i="1"/>
  <c r="E60" i="1"/>
  <c r="E62" i="1"/>
  <c r="E63" i="1"/>
  <c r="Q48" i="1"/>
  <c r="O48" i="1"/>
  <c r="M48" i="1"/>
  <c r="K48" i="1"/>
  <c r="I48" i="1"/>
  <c r="G48" i="1"/>
  <c r="E48" i="1"/>
  <c r="R60" i="1"/>
  <c r="P60" i="1"/>
  <c r="N60" i="1"/>
  <c r="N62" i="1"/>
  <c r="N63" i="1"/>
  <c r="L60" i="1"/>
  <c r="J60" i="1"/>
  <c r="J62" i="1"/>
  <c r="J63" i="1"/>
  <c r="H60" i="1"/>
  <c r="F60" i="1"/>
  <c r="F62" i="1"/>
  <c r="F63" i="1"/>
  <c r="D60" i="1"/>
  <c r="K62" i="1"/>
  <c r="K63" i="1"/>
  <c r="D23" i="1"/>
  <c r="C61" i="1"/>
  <c r="C62" i="1"/>
  <c r="C63" i="1"/>
  <c r="C19" i="1"/>
  <c r="Q57" i="1"/>
  <c r="R57" i="1"/>
  <c r="R44" i="1"/>
  <c r="Q44" i="1"/>
  <c r="R62" i="1"/>
  <c r="R63" i="1"/>
  <c r="L62" i="1"/>
  <c r="L63" i="1"/>
  <c r="H62" i="1"/>
  <c r="H63" i="1"/>
  <c r="P62" i="1"/>
  <c r="P63" i="1"/>
  <c r="F50" i="1"/>
  <c r="F51" i="1"/>
  <c r="J50" i="1"/>
  <c r="J51" i="1"/>
  <c r="N50" i="1"/>
  <c r="N51" i="1"/>
  <c r="R50" i="1"/>
  <c r="R51" i="1"/>
  <c r="M50" i="1"/>
  <c r="M51" i="1"/>
  <c r="G50" i="1"/>
  <c r="G51" i="1"/>
  <c r="O50" i="1"/>
  <c r="O51" i="1"/>
  <c r="H50" i="1"/>
  <c r="H51" i="1"/>
  <c r="L50" i="1"/>
  <c r="L51" i="1"/>
  <c r="P50" i="1"/>
  <c r="P51" i="1"/>
  <c r="Q50" i="1"/>
  <c r="Q51" i="1"/>
  <c r="I50" i="1"/>
  <c r="I51" i="1"/>
  <c r="E50" i="1"/>
  <c r="E51" i="1"/>
  <c r="K50" i="1"/>
  <c r="K51" i="1"/>
  <c r="D101" i="1"/>
  <c r="D59" i="1"/>
  <c r="D62" i="1"/>
  <c r="D46" i="1"/>
  <c r="D50" i="1"/>
  <c r="D63" i="1"/>
  <c r="S63" i="1"/>
  <c r="D51" i="1"/>
  <c r="S51" i="1"/>
</calcChain>
</file>

<file path=xl/comments1.xml><?xml version="1.0" encoding="utf-8"?>
<comments xmlns="http://schemas.openxmlformats.org/spreadsheetml/2006/main">
  <authors>
    <author>Autor</author>
  </authors>
  <commentList>
    <comment ref="A3" authorId="0">
      <text>
        <r>
          <rPr>
            <sz val="9"/>
            <color indexed="81"/>
            <rFont val="Tahoma"/>
            <family val="2"/>
          </rPr>
          <t>Blatt gegen unbeabsichtigtes Verändern geschützt - sollen aufgrund der Angebotskonzeption einzelne Zellen geändert werden, kann der Schutz aufgehoben werden (kein Passwort erforderlich). Die geänderte Version dient nur der Optimierung des eigenen Angebotes. 
Änderungen an der Datei erfolgen auf eigene Gefahr.</t>
        </r>
      </text>
    </comment>
    <comment ref="A14" authorId="0">
      <text>
        <r>
          <rPr>
            <sz val="9"/>
            <color indexed="81"/>
            <rFont val="Tahoma"/>
            <family val="2"/>
          </rPr>
          <t xml:space="preserve">Kosteneinsparung aufgrund der Einsparung kWh/kW in der Liegenschaft - OHNE Berücksichtigung der von KWK-Anlage(n) erzeugten Wärme bzw. der durch KWK-Anlage(n) verursachten Energieträgerverbräuche </t>
        </r>
      </text>
    </comment>
    <comment ref="B14" authorId="0">
      <text>
        <r>
          <rPr>
            <sz val="9"/>
            <color indexed="81"/>
            <rFont val="Tahoma"/>
            <family val="2"/>
          </rPr>
          <t>Kosten einsparung aufgrund der Einsparung kWh/kW in der Liegenschaft - OHNE Berücksichtigung der von KWK-anlage(n) erzeugten Strommengen
Der Zuschlag für KWK-Strom gem. KWKG ist hier nicht zu berücksichtigen - dieser ist bei "KWK-Zuschlag KWK-Anlage(n)" einzutragen</t>
        </r>
      </text>
    </comment>
    <comment ref="D14" authorId="0">
      <text>
        <r>
          <rPr>
            <sz val="9"/>
            <color indexed="81"/>
            <rFont val="Tahoma"/>
            <family val="2"/>
          </rPr>
          <t>Dient der Information
Es sind die Werte der Objektliste einzutragen. Es handelt sich um die Kostenminderungen bei den bisherigen Wärmeerzeugern durch den Einsatz von KWK-Anlage(n) abzüglich  der Mehrkosten des für den Betrieb der KWK-Anlage(n) erforderlichen Energieträgers. Mehrkosten: negative Werte
Die Energiesteuererstattung für durch KWK-Anlage(n) verbrauchten Energieträgern wird bei "Energiesteuererstattung und ..." eingetragen.
Der  eingetragene Wert fließt in die Kapitalwertberechnung nicht mit ein; in der Kapitalwertberechnung werden die Daten der einzelnen KWK-Anlage(n) angesetzt.</t>
        </r>
      </text>
    </comment>
    <comment ref="E14" authorId="0">
      <text>
        <r>
          <rPr>
            <sz val="8"/>
            <color indexed="81"/>
            <rFont val="Tahoma"/>
            <family val="2"/>
          </rPr>
          <t>Dient der Information
Es sind für die Energiesteuererstattung und die sonstigen Einsparungen die Werte der Objektliste einzutragen.
Der hier eingetragene Wert fließt in die Kapitalwertberechnung nicht mit ein; in der Kapitalwertberechnung werden die Daten der einzelnen KWK-Anlage(n) bzw. die manuell eingetragenen sonstigen Einsparungen angesetzt.</t>
        </r>
      </text>
    </comment>
    <comment ref="F14" authorId="0">
      <text>
        <r>
          <rPr>
            <sz val="9"/>
            <color indexed="81"/>
            <rFont val="Tahoma"/>
            <family val="2"/>
          </rPr>
          <t>Dient der Information
Es sind die Werte der Objektliste einzutragen. Es handelt sich um die eingesparten Kosten 
a) durch Einspeisung der KWK-Anlage(n) ins Liegenschaftsnetz
    (eingesparter Strombezug)
b) durch Einspeisung der KWK-Anlage(n) ins öffentl. Netz
     bei KWK-Anlage(n) &gt;50 kW_el: die Vergütung entfällt mit Wegfall des KWK- 
     Zuschlages
Der eingetragene Wert fließt in die Kapitalwertberechnung nicht mit ein - in der Kapitalwertberechnung werden die Daten der einzelnen KWK-Anlage(n) angesetzt
Der Zuschlag für KWK-Strom gem. KWKG ist hier nicht zu berücksichtigen - dieser ist bei "KWK-Zuschlag KWK-Anlage(n)" einzutragen</t>
        </r>
      </text>
    </comment>
    <comment ref="G14" authorId="0">
      <text>
        <r>
          <rPr>
            <sz val="9"/>
            <color indexed="81"/>
            <rFont val="Tahoma"/>
            <family val="2"/>
          </rPr>
          <t>Dient der Information
Es ist der Wert der Objektliste einzutragen.
Der hier eingetragene Wert fließt in die Kapitalwertberechnung nicht mit ein; in der Kapitalwertberechnung werden die Daten der einzelnen KWK-Anlage(n) angesetzt.</t>
        </r>
      </text>
    </comment>
    <comment ref="H14" authorId="0">
      <text>
        <r>
          <rPr>
            <sz val="9"/>
            <color indexed="81"/>
            <rFont val="Tahoma"/>
            <family val="2"/>
          </rPr>
          <t>Aufgrund der Variabilität einzelner Zellen 
(z.B. Erhalt des Zuschlages gem. KWK-Gesetz maximal 60.000 bzw. 30.000 Stunden, Abnahmeverpflichtung des Netzbetreibers endet bei Leistung &gt;50 kW_elektr mit Ablauf der Zuschlagszahlung, ...),
kann die Garantie bei Einsatz von KWK-Anlage(n) nicht als ein konstanter Wert angegeben werden. 
Der hier eingetragene Wert fließt in die Kapitalwertberechnung nicht mit ein; in der Kapitalwertberechnung werden die Daten der einzelnen KWK-Anlage(n) angesetzt.</t>
        </r>
      </text>
    </comment>
    <comment ref="C18" authorId="0">
      <text>
        <r>
          <rPr>
            <sz val="9"/>
            <color indexed="81"/>
            <rFont val="Tahoma"/>
            <family val="2"/>
          </rPr>
          <t>Nachrichtlich:
Je nach Angebotsstruktur kann sich der prozentuale Wert über die Vertragsjahre verändern (konstante Beteiligung des AG, unterschiedliche Höhe der Einspargarantie)</t>
        </r>
      </text>
    </comment>
    <comment ref="D18" authorId="0">
      <text>
        <r>
          <rPr>
            <sz val="9"/>
            <color indexed="81"/>
            <rFont val="Tahoma"/>
            <family val="2"/>
          </rPr>
          <t>Die Beteiligung AG ist fix über die Vertragslaufzeit</t>
        </r>
      </text>
    </comment>
    <comment ref="D25" authorId="0">
      <text>
        <r>
          <rPr>
            <sz val="8"/>
            <color indexed="81"/>
            <rFont val="Tahoma"/>
            <family val="2"/>
          </rPr>
          <t>Die Berechnung ist an KWK-Anlage(n) mit zusätzlicher Vergütung gem. Erneuerbare-Energien-Gesetz nicht angepasst. Im Bedarfsfall ist die Einspargarantie für die einzelnen Jahre entsprechend anzupassen.</t>
        </r>
      </text>
    </comment>
    <comment ref="I25" authorId="0">
      <text>
        <r>
          <rPr>
            <sz val="8"/>
            <color indexed="81"/>
            <rFont val="Tahoma"/>
            <family val="2"/>
          </rPr>
          <t>Die Berechnung ist an KWK-Anlage(n) mit zusätzlicher Vergütung gem. Erneuerbare-Energien-Gesetz nicht angepasst. Im Bedarfsfall ist die Einspargarantie für die einzelnen Jahre entsprechend anzupassen.</t>
        </r>
      </text>
    </comment>
    <comment ref="D28" authorId="0">
      <text>
        <r>
          <rPr>
            <sz val="8"/>
            <color indexed="81"/>
            <rFont val="Tahoma"/>
            <family val="2"/>
          </rPr>
          <t>In Sonderfällen (eigengenutzter Strom ohne KWK-Zuschlag) Wert aus der Objektliste entnehmen</t>
        </r>
      </text>
    </comment>
    <comment ref="I28" authorId="0">
      <text>
        <r>
          <rPr>
            <sz val="8"/>
            <color indexed="81"/>
            <rFont val="Tahoma"/>
            <family val="2"/>
          </rPr>
          <t>In Sonderfällen (eigengenutzter Strom ohne KWK-Zuschlag) Wert aus der Objektliste entnehmen</t>
        </r>
      </text>
    </comment>
    <comment ref="D29" authorId="0">
      <text>
        <r>
          <rPr>
            <sz val="9"/>
            <color indexed="81"/>
            <rFont val="Tahoma"/>
            <family val="2"/>
          </rPr>
          <t>hier bitte das lfd. Jahr und nicht die Jahreszahl eintragen. Falls die KWK-Anlage zeitgleich mit HL-Phase startet, dann bitte eine "1" eintragen</t>
        </r>
      </text>
    </comment>
    <comment ref="I29" authorId="0">
      <text>
        <r>
          <rPr>
            <sz val="9"/>
            <color indexed="81"/>
            <rFont val="Tahoma"/>
            <family val="2"/>
          </rPr>
          <t>hier bitte das lfd. Jahr und nicht die Jahreszahl eintragen. Falls die KWK-Anlage zeitgleich mit HL-Phase startet, dann bitte eine "1" eintragen</t>
        </r>
      </text>
    </comment>
    <comment ref="D32" authorId="0">
      <text>
        <r>
          <rPr>
            <sz val="9"/>
            <color indexed="81"/>
            <rFont val="Tahoma"/>
            <family val="2"/>
          </rPr>
          <t>Der Wert wird benötigt, da bei KWK-Anlagen &gt;50 kW_elektr. mit Wegfall der KWK-Vergütung die Abnahmeverpflichtung des Netzbetreibers entfällt - somit kann nach diesem Zeitpunkt keine Vergütung für den ins öffentliche Netz eingespeisten Strom mehr angesetzt werden.</t>
        </r>
      </text>
    </comment>
    <comment ref="I32" authorId="0">
      <text>
        <r>
          <rPr>
            <sz val="9"/>
            <color indexed="81"/>
            <rFont val="Tahoma"/>
            <family val="2"/>
          </rPr>
          <t>Der Wert wird benötigt, da bei KWK-Anlagen &gt;50 kW_elektr. mit Wegfall der KWK-Vergütung die Abnahmeverpflichtung des Netzbetreibers entfällt - somit kann nach diesem Zeitpunkt keine Vergütung für den ins öffentliche Netz eingespeisten Strom mehr angesetzt werden.</t>
        </r>
      </text>
    </comment>
    <comment ref="C43" authorId="0">
      <text>
        <r>
          <rPr>
            <sz val="8"/>
            <color indexed="81"/>
            <rFont val="Tahoma"/>
            <family val="2"/>
          </rPr>
          <t xml:space="preserve">0. Jahr = Zeitpunkt der Abdiskontierung. 
Zahlungsströme im 0. Jahr sind die direkt haushaltsfinanzierten Investitionskosten der Eigenbesorgung.
</t>
        </r>
      </text>
    </comment>
    <comment ref="D43" authorId="0">
      <text>
        <r>
          <rPr>
            <sz val="8"/>
            <color indexed="81"/>
            <rFont val="Tahoma"/>
            <family val="2"/>
          </rPr>
          <t>1. Jahr = angesetzter Beginn der Einsparung</t>
        </r>
      </text>
    </comment>
    <comment ref="A48" authorId="0">
      <text>
        <r>
          <rPr>
            <sz val="9"/>
            <color indexed="81"/>
            <rFont val="Tahoma"/>
            <family val="2"/>
          </rPr>
          <t>Steigerungsrate wie bei Wärme</t>
        </r>
      </text>
    </comment>
    <comment ref="C56" authorId="0">
      <text>
        <r>
          <rPr>
            <sz val="8"/>
            <color indexed="81"/>
            <rFont val="Tahoma"/>
            <family val="2"/>
          </rPr>
          <t xml:space="preserve">0. Jahr = Zeitpunkt der Abdiskontierung. 
Zahlungsströme im 0. Jahr sind die direkt haushaltsfinanzierten Investitionskosten der Eigenbesorgung.
</t>
        </r>
      </text>
    </comment>
    <comment ref="D56" authorId="0">
      <text>
        <r>
          <rPr>
            <sz val="8"/>
            <color indexed="81"/>
            <rFont val="Tahoma"/>
            <family val="2"/>
          </rPr>
          <t>1. Jahr = angesetzter Beginn der Einsparung</t>
        </r>
      </text>
    </comment>
    <comment ref="A98" authorId="0">
      <text>
        <r>
          <rPr>
            <sz val="9"/>
            <color indexed="81"/>
            <rFont val="Tahoma"/>
            <family val="2"/>
          </rPr>
          <t>Hier bitte Einsparungen eintragen, die den anderen Zellen nicht zugeordnet werden können</t>
        </r>
      </text>
    </comment>
    <comment ref="A112" authorId="0">
      <text>
        <r>
          <rPr>
            <sz val="9"/>
            <color indexed="81"/>
            <rFont val="Tahoma"/>
            <family val="2"/>
          </rPr>
          <t>Von der vom BHKW erzeugten Strommenge wird der ins öffentliche Netz eingespeiste Anteil abgezogen</t>
        </r>
      </text>
    </comment>
    <comment ref="A121" authorId="0">
      <text>
        <r>
          <rPr>
            <sz val="9"/>
            <color indexed="81"/>
            <rFont val="Tahoma"/>
            <family val="2"/>
          </rPr>
          <t>Von der vom BHKW erzeugten Strommenge wird der ins öffentliche Netz eingespeiste Anteil abgezogen</t>
        </r>
      </text>
    </comment>
  </commentList>
</comments>
</file>

<file path=xl/sharedStrings.xml><?xml version="1.0" encoding="utf-8"?>
<sst xmlns="http://schemas.openxmlformats.org/spreadsheetml/2006/main" count="139" uniqueCount="107">
  <si>
    <t>Alle Kostenangaben netto</t>
  </si>
  <si>
    <t>Nutzungsdauer
Energiespar-
maßnahmen
[a]</t>
  </si>
  <si>
    <t>Kalkulations-
zinsfuß
[%]</t>
  </si>
  <si>
    <t>Garantierte
Energiekosten-
einsparung
[Euro/a]</t>
  </si>
  <si>
    <t>Beteiligung
Auftraggeber an 
zusätzl. Einsparung
[%]</t>
  </si>
  <si>
    <t>Investitionen in 
technische Geräte, Anlagen und Sachen
[Euro]</t>
  </si>
  <si>
    <t>Honorarsatz
Planung bezogen
auf Baukosten
in %</t>
  </si>
  <si>
    <t>Planungskosten
[Euro]</t>
  </si>
  <si>
    <t>Angebotsvergleich</t>
  </si>
  <si>
    <t>Jahr 0 =</t>
  </si>
  <si>
    <t>lfd. Jahr</t>
  </si>
  <si>
    <t>Kapitalwert</t>
  </si>
  <si>
    <t>Jahr</t>
  </si>
  <si>
    <t>Summe</t>
  </si>
  <si>
    <t>Contracting</t>
  </si>
  <si>
    <t>Nettoersparnis</t>
  </si>
  <si>
    <t>Nettoeinsparung diskontiert (Barwert)</t>
  </si>
  <si>
    <t>Eigenbesorgung</t>
  </si>
  <si>
    <t>Investitionskosten</t>
  </si>
  <si>
    <t>Kapitalwertberechnung Contracting / Eigenbesorgung</t>
  </si>
  <si>
    <t>Einsparung Instandhaltungskosten</t>
  </si>
  <si>
    <t>Instandhaltungs-
kosten bezogen auf
Baukosten
[%]</t>
  </si>
  <si>
    <t>Arbeit Elektroenergie
[%]</t>
  </si>
  <si>
    <t>gesetzl. festgelegte Werte
[%]</t>
  </si>
  <si>
    <t>Kosteneinsparung durch CO2-Einsparung</t>
  </si>
  <si>
    <t>geprüfter Bieterwert CO2-Einsparung [t/a]</t>
  </si>
  <si>
    <t>Vergütete CO2-Einsparung [€/a]</t>
  </si>
  <si>
    <t>Vergütung Contractor (Grundvergütung)</t>
  </si>
  <si>
    <t>Eingabefeld</t>
  </si>
  <si>
    <t>berechnetes Feld</t>
  </si>
  <si>
    <t>nicht benötigtes Feld</t>
  </si>
  <si>
    <t>CONTRACTING</t>
  </si>
  <si>
    <t>EIGENBESORGUNG</t>
  </si>
  <si>
    <t>Instandhaltungs-kosten
[%]</t>
  </si>
  <si>
    <t>Maßnahme:</t>
  </si>
  <si>
    <r>
      <t xml:space="preserve">Energiespar-Contracting </t>
    </r>
    <r>
      <rPr>
        <b/>
        <sz val="9"/>
        <color indexed="55"/>
        <rFont val="Arial"/>
        <family val="2"/>
      </rPr>
      <t>| Kaptitalwertberechnung</t>
    </r>
  </si>
  <si>
    <t>BITTE Kommentare beachten</t>
  </si>
  <si>
    <t>angesetzter Zeitraum für Zahlung Zuschlag gem. KWK-Gesetz [a]</t>
  </si>
  <si>
    <t>Einsparprognose
Eigenbesorgung zur 
garant. Einsparung 
[%]</t>
  </si>
  <si>
    <r>
      <t xml:space="preserve">Arbeit Heizenergie </t>
    </r>
    <r>
      <rPr>
        <b/>
        <sz val="9"/>
        <rFont val="Arial"/>
        <family val="2"/>
      </rPr>
      <t xml:space="preserve">
[%]</t>
    </r>
  </si>
  <si>
    <t>Vergütung Einspeisung in öffentliche Netz [€/kWh]</t>
  </si>
  <si>
    <t>Jährliche Preissteigerungsraten</t>
  </si>
  <si>
    <t>Nebenrechnungen</t>
  </si>
  <si>
    <t>Abfrage "derzeit Zahlung KWK-Zuschlag" (1 = ja)?</t>
  </si>
  <si>
    <t>Derzeit Vergütung Contractor (1 = ja; 0 = nein)?</t>
  </si>
  <si>
    <t>Nachrichtlich: Einspargarantie gem. Objektliste 
= Summe der Kosten 
[Euro/a]</t>
  </si>
  <si>
    <t>Basis KWK-Zuschlag (Zahlung j/n berücksichtigt)</t>
  </si>
  <si>
    <t>KWK-Zuschlag ges. (mit Steigerungsraten)</t>
  </si>
  <si>
    <t xml:space="preserve">Basis KWK-Zuschlag ges. </t>
  </si>
  <si>
    <t>Einspargarantie Kosten</t>
  </si>
  <si>
    <t>Wasser/Abwasser</t>
  </si>
  <si>
    <t>Elektroenergie komplett (mit Steigerungsrate)</t>
  </si>
  <si>
    <t>Basis Wasser/Abwasser</t>
  </si>
  <si>
    <t>Preissteigerung Elektro</t>
  </si>
  <si>
    <t>Preissteigerung KWK-Zuschlag</t>
  </si>
  <si>
    <t>Preissteigerung Wärme</t>
  </si>
  <si>
    <t>Preissteigerung Wasser/Abwasser</t>
  </si>
  <si>
    <t>Berechnungsgrundlagen</t>
  </si>
  <si>
    <t>Einspargarantie Angebot</t>
  </si>
  <si>
    <t>Angebotskonditionen</t>
  </si>
  <si>
    <t>Wasser / Abwasser
[%]</t>
  </si>
  <si>
    <t>Vergütung eigengenutzter Strom [€/kWh]</t>
  </si>
  <si>
    <t>Einspargarantie
Wasser / Abwasser-Kosten
[Euro/a]</t>
  </si>
  <si>
    <t>monetärer spez. CO2-Wert [€/t]</t>
  </si>
  <si>
    <t>Info: Grundvergütung Contractor gemäß Bereich Angebotskonditionen</t>
  </si>
  <si>
    <t>Vollständige Einsparung (1) oder geminderte Einsparung aufgrund Eigenbesorgung (&lt;1)</t>
  </si>
  <si>
    <t>Preissteigerung Energiesteuer u. sonstige Einsparungen</t>
  </si>
  <si>
    <t>Energiesteuererstattung und Sonstige Einsparungen</t>
  </si>
  <si>
    <t>Wärme komplett (mit Steigerungsrate; ohne KWK)</t>
  </si>
  <si>
    <t>Nachrichtlich:
Energiesteuer-erstattung und
sonstige Einsparungen
[Euro/a]</t>
  </si>
  <si>
    <t>Basis Energiesteuererstattung</t>
  </si>
  <si>
    <t>Basis Sonstige Einsparungen</t>
  </si>
  <si>
    <t>Basis Energiesteuererstattung und Sonstige Einsparungen</t>
  </si>
  <si>
    <t>KWK-Zuschlag [€/a]</t>
  </si>
  <si>
    <t>Energiesteuererstattung [€/a]</t>
  </si>
  <si>
    <t>Basis Einsparung durch eigengenutzten Strom (incl. Leistung)</t>
  </si>
  <si>
    <t>Basis Einspeisevergütung ins öffentliche Netz</t>
  </si>
  <si>
    <t>angesetzte jährliche el. Leistungseinsparung [kW_el/a]</t>
  </si>
  <si>
    <t>Informativ: Einsparung komplett (ohne Steigerungsrate)</t>
  </si>
  <si>
    <t>Dauer 
Hauptleistungsphase
[a]</t>
  </si>
  <si>
    <t>Nachrichtlich: Beteiligung
AG an 
Garantieeinsparung
[%]</t>
  </si>
  <si>
    <t>Beteiligung
AG an 
Garantieeinsparung
[Euro/a]</t>
  </si>
  <si>
    <t>Investitionskosten
Eigenbesorgung
[Euro]</t>
  </si>
  <si>
    <t>Nachrichtlich:
Stromerzeugung durch KWK-Anlage(n) 
[Euro/a]</t>
  </si>
  <si>
    <t>Nachrichtlich:
KWK-Zuschlag KWK-Anlage(n)
[Euro/a]</t>
  </si>
  <si>
    <t>Nachrichtlich: Wärmeenergie-Kosten durch KWK-Anlage(n)
[Euro/a]</t>
  </si>
  <si>
    <t>Einspargarantie
Elektroenergie-Kosten
(ohne KWK-Anlage(n))
[Euro/a]</t>
  </si>
  <si>
    <t>Einspargarantie
Wärmeenergie-Kosten
(ohne KWK-Anlage(n))
[Euro/a]</t>
  </si>
  <si>
    <t>Basis Wärme (komplett mit KWK-Anlagen, ohne KWK-Zuschlag)</t>
  </si>
  <si>
    <t>Basis Wärme (ohne KWK-Anlagen)</t>
  </si>
  <si>
    <t>Basis Wärme KWK-Anlagen (ohne KWK-Zuschlag)</t>
  </si>
  <si>
    <t>Basis Elektro (komplett mit KWK-Anlagen, ohne KWK-Zuschlag)</t>
  </si>
  <si>
    <t>Basis Elektro KWK-Anlagen (ohne KWK-Zuschlag)</t>
  </si>
  <si>
    <t>Basis Elektro (ohne KWK-Anlagen)</t>
  </si>
  <si>
    <t>Übersicht KWK-Anlagen</t>
  </si>
  <si>
    <t>KWK-Anlage 1</t>
  </si>
  <si>
    <t>KWK-Anlage 2</t>
  </si>
  <si>
    <t>Basis Einsparung Wärme durch KWK-Anl. (Mehrkosten: negative Werte)</t>
  </si>
  <si>
    <t>Daten KWK-Anlage 1 (&lt;2MW elektr. / "Neuanlage")</t>
  </si>
  <si>
    <t>Daten KWK-Anlage 2 (&lt;2MW elektr. / "Neuanlage")</t>
  </si>
  <si>
    <t>Größe KWK-Anlage elektr.[kW]</t>
  </si>
  <si>
    <t>angegebene jährl. Laufzeit KWK-Anlage [h/a]</t>
  </si>
  <si>
    <t>Inbetriebnahmejahr KWK-Anlage</t>
  </si>
  <si>
    <t>Einsparung Wärmekosten aufgrund KWK-Anlage abzgl. Mehrkosten durch Brennstoff KWK-Anlage (Mehrkosten: negativer Wert) [€/a]</t>
  </si>
  <si>
    <t>Einsparung Wärmekosten aufgrund KWK-Anl. abzgl. Mehrkosten durch Brennstoff KWK-Anl. (Mehrkosten: negativer Wert) [€/a]</t>
  </si>
  <si>
    <t>Einspeisung KWK-Anlage ins öffentliche Netz [kWh/a]</t>
  </si>
  <si>
    <t>Leistungspreis Strom [€/kW*a]</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</si>
</sst>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4" formatCode="_-* #,##0.00\ &quot;€&quot;_-;\-* #,##0.00\ &quot;€&quot;_-;_-* &quot;-&quot;??\ &quot;€&quot;_-;_-@_-"/>
    <numFmt numFmtId="164" formatCode="#,##0\ &quot;DM&quot;;[Red]\-#,##0\ &quot;DM&quot;"/>
    <numFmt numFmtId="165" formatCode="0.0%"/>
    <numFmt numFmtId="166" formatCode="_-* #,##0\ [$€-1]_-;\-* #,##0\ [$€-1]_-;_-* &quot;-&quot;??\ [$€-1]_-;_-@_-"/>
    <numFmt numFmtId="167" formatCode="_-* #,##0\ [$€-1]_-;\-* #,##0\ [$€-1]_-;_-* &quot;-&quot;\ [$€-1]_-;_-@_-"/>
    <numFmt numFmtId="168" formatCode="#,##0_ ;\-#,##0\ "/>
    <numFmt numFmtId="169" formatCode="0_ ;[Red]\-0\ "/>
    <numFmt numFmtId="170" formatCode="#,##0\ &quot;€&quot;"/>
    <numFmt numFmtId="171" formatCode="_-* #,##0.00\ [$€]_-;\-* #,##0.00\ [$€]_-;_-* &quot;-&quot;??\ [$€]_-;_-@_-"/>
    <numFmt numFmtId="172" formatCode="#,##0\ [$€-40A];\-#,##0\ [$€-40A]"/>
    <numFmt numFmtId="173" formatCode="0.0000"/>
    <numFmt numFmtId="174" formatCode="#,##0.00_ ;\-#,##0.00\ "/>
  </numFmts>
  <fonts count="35" x14ac:knownFonts="1">
    <font>
      <sz val="10"/>
      <name val="Century Gothic"/>
    </font>
    <font>
      <sz val="10"/>
      <color indexed="8"/>
      <name val="Arial"/>
      <family val="2"/>
    </font>
    <font>
      <sz val="10"/>
      <color indexed="9"/>
      <name val="Arial"/>
      <family val="2"/>
    </font>
    <font>
      <b/>
      <sz val="10"/>
      <color indexed="63"/>
      <name val="Arial"/>
      <family val="2"/>
    </font>
    <font>
      <b/>
      <sz val="10"/>
      <color indexed="52"/>
      <name val="Arial"/>
      <family val="2"/>
    </font>
    <font>
      <sz val="10"/>
      <name val="Century Gothic"/>
      <family val="2"/>
    </font>
    <font>
      <sz val="10"/>
      <color indexed="62"/>
      <name val="Arial"/>
      <family val="2"/>
    </font>
    <font>
      <b/>
      <sz val="10"/>
      <color indexed="8"/>
      <name val="Arial"/>
      <family val="2"/>
    </font>
    <font>
      <i/>
      <sz val="10"/>
      <color indexed="23"/>
      <name val="Arial"/>
      <family val="2"/>
    </font>
    <font>
      <sz val="10"/>
      <color indexed="17"/>
      <name val="Arial"/>
      <family val="2"/>
    </font>
    <font>
      <sz val="10"/>
      <color indexed="60"/>
      <name val="Arial"/>
      <family val="2"/>
    </font>
    <font>
      <sz val="10"/>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b/>
      <sz val="10"/>
      <color indexed="9"/>
      <name val="Arial"/>
      <family val="2"/>
    </font>
    <font>
      <sz val="8"/>
      <name val="Century Gothic"/>
      <family val="2"/>
    </font>
    <font>
      <sz val="8"/>
      <color indexed="81"/>
      <name val="Tahoma"/>
      <family val="2"/>
    </font>
    <font>
      <sz val="10"/>
      <name val="Century Gothic"/>
      <family val="2"/>
    </font>
    <font>
      <b/>
      <sz val="9"/>
      <color indexed="40"/>
      <name val="Arial"/>
      <family val="2"/>
    </font>
    <font>
      <sz val="9"/>
      <name val="Arial"/>
      <family val="2"/>
    </font>
    <font>
      <b/>
      <sz val="9"/>
      <name val="Arial"/>
      <family val="2"/>
    </font>
    <font>
      <sz val="9"/>
      <color indexed="10"/>
      <name val="Arial"/>
      <family val="2"/>
    </font>
    <font>
      <b/>
      <sz val="9"/>
      <color indexed="55"/>
      <name val="Arial"/>
      <family val="2"/>
    </font>
    <font>
      <sz val="9"/>
      <color indexed="81"/>
      <name val="Tahoma"/>
      <family val="2"/>
    </font>
    <font>
      <b/>
      <sz val="12"/>
      <name val="Arial"/>
      <family val="2"/>
    </font>
    <font>
      <sz val="10"/>
      <name val="Century Gothic"/>
      <family val="2"/>
    </font>
    <font>
      <i/>
      <sz val="9"/>
      <name val="Arial"/>
      <family val="2"/>
    </font>
    <font>
      <i/>
      <sz val="12"/>
      <name val="Arial"/>
      <family val="2"/>
    </font>
    <font>
      <i/>
      <sz val="14"/>
      <name val="Arial"/>
      <family val="2"/>
    </font>
    <font>
      <b/>
      <i/>
      <sz val="9"/>
      <name val="Arial"/>
      <family val="2"/>
    </font>
    <font>
      <i/>
      <sz val="10"/>
      <name val="Century Gothic"/>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22"/>
        <bgColor indexed="64"/>
      </patternFill>
    </fill>
    <fill>
      <patternFill patternType="solid">
        <fgColor indexed="13"/>
        <bgColor indexed="64"/>
      </patternFill>
    </fill>
    <fill>
      <patternFill patternType="solid">
        <fgColor indexed="9"/>
        <bgColor indexed="64"/>
      </patternFill>
    </fill>
    <fill>
      <patternFill patternType="lightUp">
        <bgColor indexed="22"/>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171" fontId="21" fillId="0" borderId="0" applyFont="0" applyFill="0" applyBorder="0" applyAlignment="0" applyProtection="0"/>
    <xf numFmtId="0" fontId="9" fillId="4" borderId="0" applyNumberFormat="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ont="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0" borderId="0" applyNumberFormat="0" applyFill="0" applyBorder="0" applyAlignment="0" applyProtection="0"/>
    <xf numFmtId="0" fontId="18" fillId="23" borderId="9" applyNumberFormat="0" applyAlignment="0" applyProtection="0"/>
  </cellStyleXfs>
  <cellXfs count="267">
    <xf numFmtId="0" fontId="0" fillId="0" borderId="0" xfId="0"/>
    <xf numFmtId="10" fontId="23" fillId="25" borderId="22" xfId="34" applyNumberFormat="1" applyFont="1" applyFill="1" applyBorder="1" applyAlignment="1" applyProtection="1">
      <alignment horizontal="right"/>
      <protection locked="0"/>
    </xf>
    <xf numFmtId="169" fontId="23" fillId="25" borderId="0" xfId="0" applyNumberFormat="1" applyFont="1" applyFill="1" applyBorder="1" applyAlignment="1" applyProtection="1">
      <alignment horizontal="left"/>
      <protection locked="0"/>
    </xf>
    <xf numFmtId="0" fontId="23" fillId="25" borderId="23" xfId="0" applyFont="1" applyFill="1" applyBorder="1" applyProtection="1">
      <protection locked="0"/>
    </xf>
    <xf numFmtId="0" fontId="23" fillId="25" borderId="24" xfId="0" applyFont="1" applyFill="1" applyBorder="1" applyProtection="1">
      <protection locked="0"/>
    </xf>
    <xf numFmtId="165" fontId="23" fillId="25" borderId="25" xfId="34" applyNumberFormat="1" applyFont="1" applyFill="1" applyBorder="1" applyAlignment="1" applyProtection="1">
      <alignment horizontal="right"/>
      <protection locked="0"/>
    </xf>
    <xf numFmtId="165" fontId="23" fillId="25" borderId="26" xfId="34" applyNumberFormat="1" applyFont="1" applyFill="1" applyBorder="1" applyAlignment="1" applyProtection="1">
      <alignment horizontal="right"/>
      <protection locked="0"/>
    </xf>
    <xf numFmtId="165" fontId="23" fillId="25" borderId="27" xfId="0" applyNumberFormat="1" applyFont="1" applyFill="1" applyBorder="1" applyAlignment="1" applyProtection="1">
      <alignment horizontal="right"/>
      <protection locked="0"/>
    </xf>
    <xf numFmtId="3" fontId="23" fillId="25" borderId="13" xfId="0" applyNumberFormat="1" applyFont="1" applyFill="1" applyBorder="1" applyAlignment="1" applyProtection="1">
      <alignment horizontal="right"/>
      <protection locked="0"/>
    </xf>
    <xf numFmtId="173" fontId="23" fillId="25" borderId="13" xfId="0" applyNumberFormat="1" applyFont="1" applyFill="1" applyBorder="1" applyProtection="1">
      <protection locked="0"/>
    </xf>
    <xf numFmtId="173" fontId="23" fillId="25" borderId="18" xfId="0" applyNumberFormat="1" applyFont="1" applyFill="1" applyBorder="1" applyProtection="1">
      <protection locked="0"/>
    </xf>
    <xf numFmtId="3" fontId="23" fillId="25" borderId="39" xfId="0" applyNumberFormat="1" applyFont="1" applyFill="1" applyBorder="1" applyAlignment="1" applyProtection="1">
      <alignment horizontal="right" wrapText="1"/>
      <protection locked="0"/>
    </xf>
    <xf numFmtId="167" fontId="23" fillId="25" borderId="26" xfId="34" applyNumberFormat="1" applyFont="1" applyFill="1" applyBorder="1" applyAlignment="1" applyProtection="1">
      <alignment horizontal="right"/>
      <protection locked="0"/>
    </xf>
    <xf numFmtId="42" fontId="23" fillId="25" borderId="27" xfId="0" applyNumberFormat="1" applyFont="1" applyFill="1" applyBorder="1" applyAlignment="1" applyProtection="1">
      <alignment horizontal="right" wrapText="1"/>
      <protection locked="0"/>
    </xf>
    <xf numFmtId="9" fontId="23" fillId="25" borderId="26" xfId="34" applyFont="1" applyFill="1" applyBorder="1" applyAlignment="1" applyProtection="1">
      <alignment horizontal="right"/>
      <protection locked="0"/>
    </xf>
    <xf numFmtId="9" fontId="23" fillId="25" borderId="27" xfId="34" applyFont="1" applyFill="1" applyBorder="1" applyAlignment="1" applyProtection="1">
      <alignment horizontal="right"/>
      <protection locked="0"/>
    </xf>
    <xf numFmtId="42" fontId="23" fillId="25" borderId="39" xfId="0" applyNumberFormat="1" applyFont="1" applyFill="1" applyBorder="1" applyAlignment="1" applyProtection="1">
      <protection locked="0"/>
    </xf>
    <xf numFmtId="171" fontId="23" fillId="25" borderId="26" xfId="30" applyFont="1" applyFill="1" applyBorder="1" applyAlignment="1" applyProtection="1">
      <protection locked="0"/>
    </xf>
    <xf numFmtId="171" fontId="23" fillId="25" borderId="37" xfId="30" applyFont="1" applyFill="1" applyBorder="1" applyAlignment="1" applyProtection="1">
      <protection locked="0"/>
    </xf>
    <xf numFmtId="165" fontId="23" fillId="25" borderId="26" xfId="0" applyNumberFormat="1" applyFont="1" applyFill="1" applyBorder="1" applyAlignment="1" applyProtection="1">
      <alignment horizontal="right"/>
      <protection locked="0"/>
    </xf>
    <xf numFmtId="4" fontId="23" fillId="25" borderId="31" xfId="0" applyNumberFormat="1" applyFont="1" applyFill="1" applyBorder="1" applyProtection="1">
      <protection locked="0"/>
    </xf>
    <xf numFmtId="3" fontId="23" fillId="25" borderId="13" xfId="0" applyNumberFormat="1" applyFont="1" applyFill="1" applyBorder="1" applyProtection="1">
      <protection locked="0"/>
    </xf>
    <xf numFmtId="0" fontId="23" fillId="25" borderId="45" xfId="0" applyFont="1" applyFill="1" applyBorder="1" applyProtection="1">
      <protection locked="0"/>
    </xf>
    <xf numFmtId="0" fontId="23" fillId="29" borderId="13" xfId="0" applyFont="1" applyFill="1" applyBorder="1" applyProtection="1">
      <protection locked="0"/>
    </xf>
    <xf numFmtId="0" fontId="23" fillId="25" borderId="13" xfId="0" applyFont="1" applyFill="1" applyBorder="1" applyProtection="1">
      <protection locked="0"/>
    </xf>
    <xf numFmtId="4" fontId="23" fillId="29" borderId="51" xfId="0" applyNumberFormat="1" applyFont="1" applyFill="1" applyBorder="1" applyAlignment="1" applyProtection="1">
      <alignment vertical="center"/>
      <protection locked="0"/>
    </xf>
    <xf numFmtId="4" fontId="23" fillId="29" borderId="51" xfId="0" applyNumberFormat="1" applyFont="1" applyFill="1" applyBorder="1" applyProtection="1">
      <protection locked="0"/>
    </xf>
    <xf numFmtId="4" fontId="23" fillId="29" borderId="31" xfId="0" applyNumberFormat="1" applyFont="1" applyFill="1" applyBorder="1" applyProtection="1">
      <protection locked="0"/>
    </xf>
    <xf numFmtId="174" fontId="24" fillId="29" borderId="40" xfId="0" applyNumberFormat="1" applyFont="1" applyFill="1" applyBorder="1" applyProtection="1">
      <protection locked="0"/>
    </xf>
    <xf numFmtId="174" fontId="24" fillId="29" borderId="45" xfId="0" applyNumberFormat="1" applyFont="1" applyFill="1" applyBorder="1" applyProtection="1">
      <protection locked="0"/>
    </xf>
    <xf numFmtId="166" fontId="23" fillId="24" borderId="38" xfId="0" applyNumberFormat="1" applyFont="1" applyFill="1" applyBorder="1" applyAlignment="1" applyProtection="1"/>
    <xf numFmtId="167" fontId="23" fillId="24" borderId="26" xfId="0" applyNumberFormat="1" applyFont="1" applyFill="1" applyBorder="1" applyAlignment="1" applyProtection="1">
      <alignment horizontal="right"/>
    </xf>
    <xf numFmtId="165" fontId="23" fillId="24" borderId="26" xfId="0" applyNumberFormat="1" applyFont="1" applyFill="1" applyBorder="1" applyAlignment="1" applyProtection="1">
      <alignment horizontal="right" wrapText="1"/>
    </xf>
    <xf numFmtId="42" fontId="23" fillId="24" borderId="39" xfId="34" applyNumberFormat="1" applyFont="1" applyFill="1" applyBorder="1" applyAlignment="1" applyProtection="1">
      <alignment horizontal="right"/>
    </xf>
    <xf numFmtId="173" fontId="23" fillId="28" borderId="13" xfId="0" applyNumberFormat="1" applyFont="1" applyFill="1" applyBorder="1" applyProtection="1"/>
    <xf numFmtId="173" fontId="23" fillId="28" borderId="18" xfId="0" applyNumberFormat="1" applyFont="1" applyFill="1" applyBorder="1" applyProtection="1"/>
    <xf numFmtId="0" fontId="22" fillId="0" borderId="0" xfId="0" applyFont="1" applyFill="1" applyAlignment="1" applyProtection="1">
      <alignment vertical="top"/>
    </xf>
    <xf numFmtId="0" fontId="23" fillId="0" borderId="0" xfId="0" applyFont="1" applyProtection="1"/>
    <xf numFmtId="0" fontId="23" fillId="0" borderId="0" xfId="0" applyFont="1" applyFill="1" applyProtection="1"/>
    <xf numFmtId="0" fontId="23" fillId="0" borderId="0" xfId="0" applyFont="1" applyAlignment="1" applyProtection="1">
      <alignment horizontal="centerContinuous"/>
    </xf>
    <xf numFmtId="0" fontId="23" fillId="0" borderId="0" xfId="0" applyFont="1" applyFill="1" applyAlignment="1" applyProtection="1">
      <alignment horizontal="centerContinuous"/>
    </xf>
    <xf numFmtId="0" fontId="23" fillId="0" borderId="0" xfId="0" applyFont="1" applyFill="1" applyBorder="1" applyProtection="1"/>
    <xf numFmtId="0" fontId="23" fillId="0" borderId="0" xfId="0" applyFont="1" applyFill="1" applyBorder="1" applyAlignment="1" applyProtection="1">
      <alignment horizontal="left" wrapText="1"/>
    </xf>
    <xf numFmtId="0" fontId="0" fillId="0" borderId="0" xfId="0" applyBorder="1" applyAlignment="1" applyProtection="1">
      <alignment horizontal="left" wrapText="1"/>
    </xf>
    <xf numFmtId="0" fontId="26" fillId="0" borderId="0" xfId="0" applyFont="1" applyFill="1" applyBorder="1" applyAlignment="1" applyProtection="1">
      <alignment horizontal="left"/>
    </xf>
    <xf numFmtId="0" fontId="24" fillId="0" borderId="0" xfId="0" applyFont="1" applyFill="1" applyProtection="1"/>
    <xf numFmtId="164" fontId="24" fillId="0" borderId="10" xfId="0" applyNumberFormat="1" applyFont="1" applyFill="1" applyBorder="1" applyProtection="1"/>
    <xf numFmtId="0" fontId="23" fillId="0" borderId="11" xfId="0" applyFont="1" applyFill="1" applyBorder="1" applyProtection="1"/>
    <xf numFmtId="0" fontId="23" fillId="0" borderId="11" xfId="0" applyFont="1" applyFill="1" applyBorder="1" applyAlignment="1" applyProtection="1">
      <alignment horizontal="center"/>
    </xf>
    <xf numFmtId="0" fontId="23" fillId="0" borderId="15" xfId="0" applyFont="1" applyFill="1" applyBorder="1" applyAlignment="1" applyProtection="1">
      <alignment horizontal="center"/>
    </xf>
    <xf numFmtId="3" fontId="23" fillId="0" borderId="0" xfId="0" applyNumberFormat="1" applyFont="1" applyFill="1" applyBorder="1" applyProtection="1"/>
    <xf numFmtId="164" fontId="24" fillId="0" borderId="12" xfId="0" applyNumberFormat="1" applyFont="1" applyFill="1" applyBorder="1" applyProtection="1"/>
    <xf numFmtId="0" fontId="24" fillId="0" borderId="0" xfId="0" applyFont="1" applyFill="1" applyBorder="1" applyProtection="1"/>
    <xf numFmtId="0" fontId="24" fillId="0" borderId="12" xfId="0" applyFont="1" applyBorder="1" applyAlignment="1" applyProtection="1">
      <alignment horizontal="right" vertical="top" wrapText="1"/>
    </xf>
    <xf numFmtId="0" fontId="24" fillId="0" borderId="30" xfId="0" applyFont="1" applyBorder="1" applyAlignment="1" applyProtection="1">
      <alignment horizontal="right" vertical="top" wrapText="1"/>
    </xf>
    <xf numFmtId="0" fontId="24" fillId="0" borderId="52" xfId="0" applyFont="1" applyFill="1" applyBorder="1" applyAlignment="1" applyProtection="1">
      <alignment horizontal="right" vertical="top" wrapText="1"/>
    </xf>
    <xf numFmtId="0" fontId="24" fillId="0" borderId="0" xfId="0" applyFont="1" applyFill="1" applyBorder="1" applyAlignment="1" applyProtection="1">
      <alignment horizontal="right" vertical="top" wrapText="1"/>
    </xf>
    <xf numFmtId="0" fontId="24" fillId="0" borderId="13" xfId="0" applyFont="1" applyFill="1" applyBorder="1" applyAlignment="1" applyProtection="1">
      <alignment horizontal="right" vertical="top" wrapText="1"/>
    </xf>
    <xf numFmtId="0" fontId="23" fillId="0" borderId="0" xfId="0" applyFont="1" applyBorder="1" applyProtection="1"/>
    <xf numFmtId="3" fontId="23" fillId="0" borderId="0" xfId="0" applyNumberFormat="1" applyFont="1" applyBorder="1" applyProtection="1"/>
    <xf numFmtId="3" fontId="23" fillId="0" borderId="14" xfId="0" applyNumberFormat="1" applyFont="1" applyFill="1" applyBorder="1" applyAlignment="1" applyProtection="1">
      <alignment horizontal="right"/>
    </xf>
    <xf numFmtId="0" fontId="24" fillId="0" borderId="0" xfId="0" applyFont="1" applyProtection="1"/>
    <xf numFmtId="164" fontId="24" fillId="0" borderId="10" xfId="0" applyNumberFormat="1" applyFont="1" applyBorder="1" applyProtection="1"/>
    <xf numFmtId="164" fontId="23" fillId="0" borderId="11" xfId="0" applyNumberFormat="1" applyFont="1" applyBorder="1" applyProtection="1"/>
    <xf numFmtId="0" fontId="23" fillId="0" borderId="11" xfId="0" applyFont="1" applyBorder="1" applyProtection="1"/>
    <xf numFmtId="0" fontId="23" fillId="0" borderId="15" xfId="0" applyFont="1" applyBorder="1" applyProtection="1"/>
    <xf numFmtId="0" fontId="23" fillId="0" borderId="12" xfId="0" applyFont="1" applyBorder="1" applyProtection="1"/>
    <xf numFmtId="42" fontId="25" fillId="0" borderId="0" xfId="0" applyNumberFormat="1" applyFont="1" applyFill="1" applyBorder="1" applyAlignment="1" applyProtection="1">
      <alignment horizontal="right"/>
    </xf>
    <xf numFmtId="42" fontId="23" fillId="0" borderId="0" xfId="0" applyNumberFormat="1" applyFont="1" applyProtection="1"/>
    <xf numFmtId="0" fontId="24" fillId="0" borderId="19" xfId="0" applyFont="1" applyFill="1" applyBorder="1" applyAlignment="1" applyProtection="1">
      <alignment horizontal="right" vertical="top" wrapText="1"/>
    </xf>
    <xf numFmtId="0" fontId="30" fillId="0" borderId="0" xfId="0" applyFont="1" applyFill="1" applyBorder="1" applyAlignment="1" applyProtection="1">
      <alignment horizontal="right" vertical="top" wrapText="1"/>
    </xf>
    <xf numFmtId="0" fontId="30" fillId="0" borderId="28" xfId="0" applyFont="1" applyFill="1" applyBorder="1" applyAlignment="1" applyProtection="1">
      <alignment horizontal="right" vertical="top" wrapText="1"/>
    </xf>
    <xf numFmtId="0" fontId="30" fillId="0" borderId="13" xfId="0" applyFont="1" applyFill="1" applyBorder="1" applyAlignment="1" applyProtection="1">
      <alignment horizontal="right" vertical="top" wrapText="1"/>
    </xf>
    <xf numFmtId="0" fontId="28" fillId="0" borderId="0" xfId="0" applyFont="1" applyFill="1" applyBorder="1" applyAlignment="1" applyProtection="1">
      <alignment horizontal="right" vertical="center" wrapText="1"/>
    </xf>
    <xf numFmtId="0" fontId="33" fillId="0" borderId="0" xfId="0" applyFont="1" applyFill="1" applyBorder="1" applyAlignment="1" applyProtection="1">
      <alignment horizontal="right" vertical="top" wrapText="1"/>
    </xf>
    <xf numFmtId="170" fontId="23" fillId="0" borderId="0" xfId="0" applyNumberFormat="1" applyFont="1" applyFill="1" applyBorder="1" applyAlignment="1" applyProtection="1">
      <alignment horizontal="right" vertical="center"/>
    </xf>
    <xf numFmtId="0" fontId="24" fillId="0" borderId="10" xfId="0" applyFont="1" applyFill="1" applyBorder="1" applyProtection="1"/>
    <xf numFmtId="164" fontId="23" fillId="0" borderId="11" xfId="0" applyNumberFormat="1" applyFont="1" applyBorder="1" applyAlignment="1" applyProtection="1">
      <alignment horizontal="center"/>
    </xf>
    <xf numFmtId="164" fontId="23" fillId="0" borderId="15" xfId="0" applyNumberFormat="1" applyFont="1" applyBorder="1" applyProtection="1"/>
    <xf numFmtId="0" fontId="24" fillId="0" borderId="12" xfId="0" applyFont="1" applyFill="1" applyBorder="1" applyAlignment="1" applyProtection="1">
      <alignment horizontal="right" wrapText="1"/>
    </xf>
    <xf numFmtId="0" fontId="24" fillId="0" borderId="0" xfId="0" applyFont="1" applyBorder="1" applyAlignment="1" applyProtection="1">
      <alignment horizontal="right" wrapText="1"/>
    </xf>
    <xf numFmtId="0" fontId="24" fillId="0" borderId="0" xfId="0" applyFont="1" applyFill="1" applyBorder="1" applyAlignment="1" applyProtection="1">
      <alignment horizontal="right" wrapText="1"/>
    </xf>
    <xf numFmtId="0" fontId="24" fillId="0" borderId="13" xfId="0" applyFont="1" applyBorder="1" applyAlignment="1" applyProtection="1">
      <alignment horizontal="right" wrapText="1"/>
    </xf>
    <xf numFmtId="9" fontId="23" fillId="0" borderId="26" xfId="0" applyNumberFormat="1" applyFont="1" applyFill="1" applyBorder="1" applyAlignment="1" applyProtection="1">
      <alignment horizontal="right" wrapText="1"/>
    </xf>
    <xf numFmtId="168" fontId="23" fillId="0" borderId="0" xfId="0" applyNumberFormat="1" applyFont="1" applyBorder="1" applyProtection="1"/>
    <xf numFmtId="167" fontId="23" fillId="0" borderId="0" xfId="0" applyNumberFormat="1" applyFont="1" applyFill="1" applyBorder="1" applyAlignment="1" applyProtection="1">
      <alignment horizontal="right"/>
    </xf>
    <xf numFmtId="9" fontId="23" fillId="0" borderId="0" xfId="34" applyFont="1" applyFill="1" applyBorder="1" applyAlignment="1" applyProtection="1">
      <alignment horizontal="right"/>
    </xf>
    <xf numFmtId="168" fontId="23" fillId="0" borderId="0" xfId="0" applyNumberFormat="1" applyFont="1" applyFill="1" applyBorder="1" applyAlignment="1" applyProtection="1">
      <alignment horizontal="right"/>
    </xf>
    <xf numFmtId="0" fontId="24" fillId="0" borderId="11" xfId="0" applyFont="1" applyFill="1" applyBorder="1" applyProtection="1"/>
    <xf numFmtId="164" fontId="23" fillId="0" borderId="11" xfId="0" applyNumberFormat="1" applyFont="1" applyFill="1" applyBorder="1" applyProtection="1"/>
    <xf numFmtId="164" fontId="23" fillId="0" borderId="15" xfId="0" applyNumberFormat="1" applyFont="1" applyFill="1" applyBorder="1" applyProtection="1"/>
    <xf numFmtId="164" fontId="23" fillId="0" borderId="0" xfId="0" applyNumberFormat="1" applyFont="1" applyFill="1" applyProtection="1"/>
    <xf numFmtId="0" fontId="24" fillId="0" borderId="12" xfId="0" applyFont="1" applyBorder="1" applyAlignment="1" applyProtection="1">
      <alignment horizontal="right" wrapText="1"/>
    </xf>
    <xf numFmtId="0" fontId="23" fillId="0" borderId="0" xfId="0" applyFont="1" applyBorder="1" applyAlignment="1" applyProtection="1">
      <alignment horizontal="center" wrapText="1"/>
    </xf>
    <xf numFmtId="3" fontId="23" fillId="0" borderId="0" xfId="0" applyNumberFormat="1" applyFont="1" applyBorder="1" applyAlignment="1" applyProtection="1">
      <alignment horizontal="center" wrapText="1"/>
    </xf>
    <xf numFmtId="3" fontId="23" fillId="0" borderId="0" xfId="0" applyNumberFormat="1" applyFont="1" applyBorder="1" applyAlignment="1" applyProtection="1">
      <alignment horizontal="center"/>
    </xf>
    <xf numFmtId="0" fontId="23" fillId="0" borderId="0" xfId="0" applyFont="1" applyBorder="1" applyAlignment="1" applyProtection="1">
      <alignment horizontal="center"/>
    </xf>
    <xf numFmtId="0" fontId="23" fillId="0" borderId="0" xfId="0" quotePrefix="1" applyFont="1" applyBorder="1" applyProtection="1"/>
    <xf numFmtId="3" fontId="23" fillId="0" borderId="0" xfId="0" applyNumberFormat="1" applyFont="1" applyFill="1" applyBorder="1" applyAlignment="1" applyProtection="1">
      <alignment horizontal="right"/>
    </xf>
    <xf numFmtId="3" fontId="25" fillId="0" borderId="0" xfId="0" applyNumberFormat="1" applyFont="1" applyFill="1" applyBorder="1" applyAlignment="1" applyProtection="1">
      <alignment horizontal="center"/>
    </xf>
    <xf numFmtId="3" fontId="23" fillId="0" borderId="0" xfId="0" applyNumberFormat="1" applyFont="1" applyFill="1" applyBorder="1" applyAlignment="1" applyProtection="1">
      <alignment horizontal="center"/>
    </xf>
    <xf numFmtId="3" fontId="23" fillId="0" borderId="15" xfId="0" applyNumberFormat="1" applyFont="1" applyFill="1" applyBorder="1" applyAlignment="1" applyProtection="1">
      <alignment horizontal="center"/>
    </xf>
    <xf numFmtId="3" fontId="23" fillId="0" borderId="0" xfId="0" applyNumberFormat="1" applyFont="1" applyFill="1" applyBorder="1" applyAlignment="1" applyProtection="1">
      <alignment horizontal="left"/>
    </xf>
    <xf numFmtId="3" fontId="23" fillId="0" borderId="0" xfId="0" applyNumberFormat="1" applyFont="1" applyProtection="1"/>
    <xf numFmtId="0" fontId="26" fillId="0" borderId="0" xfId="0" applyFont="1" applyProtection="1"/>
    <xf numFmtId="164" fontId="23" fillId="0" borderId="0" xfId="0" applyNumberFormat="1" applyFont="1" applyProtection="1"/>
    <xf numFmtId="0" fontId="24" fillId="0" borderId="10" xfId="0" applyFont="1" applyBorder="1" applyProtection="1"/>
    <xf numFmtId="0" fontId="24" fillId="0" borderId="11" xfId="0" applyFont="1" applyBorder="1" applyProtection="1"/>
    <xf numFmtId="0" fontId="24" fillId="0" borderId="0" xfId="0" applyFont="1" applyBorder="1" applyAlignment="1" applyProtection="1">
      <alignment horizontal="right"/>
    </xf>
    <xf numFmtId="164" fontId="23" fillId="0" borderId="0" xfId="0" applyNumberFormat="1" applyFont="1" applyBorder="1" applyProtection="1"/>
    <xf numFmtId="0" fontId="23" fillId="0" borderId="13" xfId="0" applyFont="1" applyBorder="1" applyProtection="1"/>
    <xf numFmtId="0" fontId="24" fillId="0" borderId="12" xfId="0" applyFont="1" applyFill="1" applyBorder="1" applyAlignment="1" applyProtection="1">
      <alignment vertical="center"/>
    </xf>
    <xf numFmtId="0" fontId="24" fillId="0" borderId="0" xfId="0" applyFont="1" applyFill="1" applyBorder="1" applyAlignment="1" applyProtection="1">
      <alignment vertical="center"/>
    </xf>
    <xf numFmtId="1" fontId="24" fillId="0" borderId="0" xfId="0" applyNumberFormat="1" applyFont="1" applyFill="1" applyBorder="1" applyAlignment="1" applyProtection="1">
      <alignment horizontal="right" vertical="center"/>
    </xf>
    <xf numFmtId="1" fontId="24" fillId="0" borderId="28" xfId="0" applyNumberFormat="1" applyFont="1" applyFill="1" applyBorder="1" applyAlignment="1" applyProtection="1">
      <alignment horizontal="right" vertical="center"/>
    </xf>
    <xf numFmtId="0" fontId="24" fillId="0" borderId="13" xfId="0" applyFont="1" applyFill="1" applyBorder="1" applyAlignment="1" applyProtection="1">
      <alignment horizontal="right" vertical="center"/>
    </xf>
    <xf numFmtId="0" fontId="23" fillId="0" borderId="0" xfId="0" applyFont="1" applyAlignment="1" applyProtection="1">
      <alignment vertical="center"/>
    </xf>
    <xf numFmtId="0" fontId="24" fillId="0" borderId="16" xfId="0" applyFont="1" applyFill="1" applyBorder="1" applyAlignment="1" applyProtection="1">
      <alignment vertical="center"/>
    </xf>
    <xf numFmtId="0" fontId="24" fillId="0" borderId="17" xfId="0" applyFont="1" applyFill="1" applyBorder="1" applyAlignment="1" applyProtection="1">
      <alignment vertical="center"/>
    </xf>
    <xf numFmtId="169" fontId="24" fillId="24" borderId="17" xfId="0" applyNumberFormat="1" applyFont="1" applyFill="1" applyBorder="1" applyAlignment="1" applyProtection="1">
      <alignment vertical="center"/>
    </xf>
    <xf numFmtId="1" fontId="24" fillId="24" borderId="17" xfId="0" applyNumberFormat="1" applyFont="1" applyFill="1" applyBorder="1" applyAlignment="1" applyProtection="1">
      <alignment horizontal="right" vertical="center"/>
    </xf>
    <xf numFmtId="1" fontId="24" fillId="24" borderId="29" xfId="0" applyNumberFormat="1" applyFont="1" applyFill="1" applyBorder="1" applyAlignment="1" applyProtection="1">
      <alignment horizontal="right" vertical="center"/>
    </xf>
    <xf numFmtId="0" fontId="24" fillId="0" borderId="18" xfId="0" applyFont="1" applyFill="1" applyBorder="1" applyAlignment="1" applyProtection="1">
      <alignment horizontal="right" vertical="center"/>
    </xf>
    <xf numFmtId="3" fontId="23" fillId="0" borderId="0" xfId="0" applyNumberFormat="1" applyFont="1" applyFill="1" applyBorder="1" applyAlignment="1" applyProtection="1">
      <alignment horizontal="right" vertical="center"/>
    </xf>
    <xf numFmtId="3" fontId="23" fillId="0" borderId="28" xfId="0" applyNumberFormat="1" applyFont="1" applyFill="1" applyBorder="1" applyAlignment="1" applyProtection="1">
      <alignment horizontal="right" vertical="center"/>
    </xf>
    <xf numFmtId="3" fontId="23" fillId="0" borderId="13" xfId="0" applyNumberFormat="1" applyFont="1" applyFill="1" applyBorder="1" applyAlignment="1" applyProtection="1">
      <alignment horizontal="right" vertical="center"/>
    </xf>
    <xf numFmtId="172" fontId="23" fillId="24" borderId="0" xfId="0" applyNumberFormat="1" applyFont="1" applyFill="1" applyBorder="1" applyAlignment="1" applyProtection="1">
      <alignment horizontal="right" vertical="center"/>
    </xf>
    <xf numFmtId="172" fontId="23" fillId="24" borderId="28" xfId="0" applyNumberFormat="1" applyFont="1" applyFill="1" applyBorder="1" applyAlignment="1" applyProtection="1">
      <alignment horizontal="right" vertical="center"/>
    </xf>
    <xf numFmtId="170" fontId="24" fillId="0" borderId="13" xfId="0" applyNumberFormat="1" applyFont="1" applyFill="1" applyBorder="1" applyAlignment="1" applyProtection="1">
      <alignment horizontal="right" vertical="center"/>
    </xf>
    <xf numFmtId="170" fontId="23" fillId="24" borderId="0" xfId="0" applyNumberFormat="1" applyFont="1" applyFill="1" applyBorder="1" applyAlignment="1" applyProtection="1">
      <alignment horizontal="right" vertical="center"/>
    </xf>
    <xf numFmtId="170" fontId="23" fillId="24" borderId="28" xfId="0" applyNumberFormat="1" applyFont="1" applyFill="1" applyBorder="1" applyAlignment="1" applyProtection="1">
      <alignment horizontal="right" vertical="center"/>
    </xf>
    <xf numFmtId="170" fontId="23" fillId="24" borderId="20" xfId="0" applyNumberFormat="1" applyFont="1" applyFill="1" applyBorder="1" applyAlignment="1" applyProtection="1">
      <alignment horizontal="right" vertical="center"/>
    </xf>
    <xf numFmtId="170" fontId="23" fillId="24" borderId="30" xfId="0" applyNumberFormat="1" applyFont="1" applyFill="1" applyBorder="1" applyAlignment="1" applyProtection="1">
      <alignment horizontal="right" vertical="center"/>
    </xf>
    <xf numFmtId="0" fontId="23" fillId="0" borderId="0" xfId="0" applyFont="1" applyBorder="1" applyAlignment="1" applyProtection="1">
      <alignment vertical="center"/>
    </xf>
    <xf numFmtId="170" fontId="24" fillId="24" borderId="17" xfId="0" applyNumberFormat="1" applyFont="1" applyFill="1" applyBorder="1" applyAlignment="1" applyProtection="1">
      <alignment horizontal="right" vertical="center"/>
    </xf>
    <xf numFmtId="170" fontId="24" fillId="24" borderId="29" xfId="0" applyNumberFormat="1" applyFont="1" applyFill="1" applyBorder="1" applyAlignment="1" applyProtection="1">
      <alignment horizontal="right" vertical="center"/>
    </xf>
    <xf numFmtId="170" fontId="24" fillId="24" borderId="18" xfId="0" applyNumberFormat="1" applyFont="1" applyFill="1" applyBorder="1" applyAlignment="1" applyProtection="1">
      <alignment horizontal="right" vertical="center"/>
    </xf>
    <xf numFmtId="170" fontId="23" fillId="0" borderId="0" xfId="0" applyNumberFormat="1" applyFont="1" applyProtection="1"/>
    <xf numFmtId="170" fontId="24" fillId="0" borderId="0" xfId="0" applyNumberFormat="1" applyFont="1" applyFill="1" applyBorder="1" applyAlignment="1" applyProtection="1">
      <alignment horizontal="right" vertical="center"/>
    </xf>
    <xf numFmtId="170" fontId="23" fillId="0" borderId="11" xfId="0" applyNumberFormat="1" applyFont="1" applyBorder="1" applyProtection="1"/>
    <xf numFmtId="170" fontId="24" fillId="0" borderId="15" xfId="0" applyNumberFormat="1" applyFont="1" applyFill="1" applyBorder="1" applyAlignment="1" applyProtection="1">
      <alignment horizontal="right" vertical="center"/>
    </xf>
    <xf numFmtId="0" fontId="24" fillId="0" borderId="12" xfId="0" applyFont="1" applyBorder="1" applyAlignment="1" applyProtection="1">
      <alignment horizontal="right"/>
    </xf>
    <xf numFmtId="169" fontId="23" fillId="24" borderId="0" xfId="0" applyNumberFormat="1" applyFont="1" applyFill="1" applyBorder="1" applyAlignment="1" applyProtection="1">
      <alignment horizontal="left"/>
    </xf>
    <xf numFmtId="170" fontId="23" fillId="0" borderId="0" xfId="0" applyNumberFormat="1" applyFont="1" applyBorder="1" applyProtection="1"/>
    <xf numFmtId="170" fontId="23" fillId="0" borderId="32" xfId="0" applyNumberFormat="1" applyFont="1" applyFill="1" applyBorder="1" applyAlignment="1" applyProtection="1">
      <alignment horizontal="right" vertical="center"/>
    </xf>
    <xf numFmtId="170" fontId="23" fillId="0" borderId="13" xfId="0" applyNumberFormat="1" applyFont="1" applyFill="1" applyBorder="1" applyAlignment="1" applyProtection="1">
      <alignment horizontal="right" vertical="center"/>
    </xf>
    <xf numFmtId="3" fontId="23" fillId="0" borderId="0" xfId="0" applyNumberFormat="1" applyFont="1" applyFill="1" applyBorder="1" applyAlignment="1" applyProtection="1">
      <alignment vertical="center"/>
    </xf>
    <xf numFmtId="0" fontId="23" fillId="0" borderId="0" xfId="0" applyFont="1" applyFill="1" applyAlignment="1" applyProtection="1">
      <alignment vertical="center"/>
    </xf>
    <xf numFmtId="0" fontId="23" fillId="0" borderId="10" xfId="0" applyFont="1" applyBorder="1" applyProtection="1"/>
    <xf numFmtId="0" fontId="23" fillId="0" borderId="16" xfId="0" applyFont="1" applyBorder="1" applyProtection="1"/>
    <xf numFmtId="0" fontId="23" fillId="0" borderId="17" xfId="0" applyFont="1" applyBorder="1" applyProtection="1"/>
    <xf numFmtId="0" fontId="23" fillId="24" borderId="21" xfId="0" applyFont="1" applyFill="1" applyBorder="1" applyProtection="1"/>
    <xf numFmtId="1" fontId="24" fillId="0" borderId="0" xfId="0" applyNumberFormat="1" applyFont="1" applyProtection="1"/>
    <xf numFmtId="1" fontId="24" fillId="28" borderId="0" xfId="0" applyNumberFormat="1" applyFont="1" applyFill="1" applyProtection="1"/>
    <xf numFmtId="0" fontId="30" fillId="0" borderId="0" xfId="0" applyFont="1" applyProtection="1"/>
    <xf numFmtId="167" fontId="30" fillId="0" borderId="0" xfId="0" applyNumberFormat="1" applyFont="1" applyProtection="1"/>
    <xf numFmtId="167" fontId="23" fillId="28" borderId="0" xfId="0" applyNumberFormat="1" applyFont="1" applyFill="1" applyProtection="1"/>
    <xf numFmtId="167" fontId="23" fillId="0" borderId="0" xfId="0" applyNumberFormat="1" applyFont="1" applyProtection="1"/>
    <xf numFmtId="0" fontId="0" fillId="0" borderId="48" xfId="0" applyBorder="1" applyAlignment="1" applyProtection="1"/>
    <xf numFmtId="0" fontId="23" fillId="28" borderId="48" xfId="0" applyFont="1" applyFill="1" applyBorder="1" applyProtection="1"/>
    <xf numFmtId="0" fontId="23" fillId="28" borderId="46" xfId="0" applyFont="1" applyFill="1" applyBorder="1" applyProtection="1"/>
    <xf numFmtId="0" fontId="23" fillId="0" borderId="11" xfId="0" applyFont="1" applyBorder="1" applyAlignment="1" applyProtection="1">
      <alignment wrapText="1"/>
    </xf>
    <xf numFmtId="0" fontId="32" fillId="0" borderId="0" xfId="0" applyFont="1" applyProtection="1"/>
    <xf numFmtId="4" fontId="24" fillId="28" borderId="42" xfId="0" applyNumberFormat="1" applyFont="1" applyFill="1" applyBorder="1" applyProtection="1"/>
    <xf numFmtId="4" fontId="24" fillId="28" borderId="43" xfId="0" applyNumberFormat="1" applyFont="1" applyFill="1" applyBorder="1" applyProtection="1"/>
    <xf numFmtId="4" fontId="23" fillId="28" borderId="20" xfId="0" applyNumberFormat="1" applyFont="1" applyFill="1" applyBorder="1" applyProtection="1"/>
    <xf numFmtId="4" fontId="23" fillId="28" borderId="31" xfId="0" applyNumberFormat="1" applyFont="1" applyFill="1" applyBorder="1" applyProtection="1"/>
    <xf numFmtId="4" fontId="23" fillId="28" borderId="0" xfId="0" applyNumberFormat="1" applyFont="1" applyFill="1" applyBorder="1" applyProtection="1"/>
    <xf numFmtId="4" fontId="23" fillId="28" borderId="13" xfId="0" applyNumberFormat="1" applyFont="1" applyFill="1" applyBorder="1" applyProtection="1"/>
    <xf numFmtId="173" fontId="23" fillId="28" borderId="22" xfId="0" applyNumberFormat="1" applyFont="1" applyFill="1" applyBorder="1" applyProtection="1"/>
    <xf numFmtId="173" fontId="23" fillId="28" borderId="38" xfId="0" applyNumberFormat="1" applyFont="1" applyFill="1" applyBorder="1" applyProtection="1"/>
    <xf numFmtId="174" fontId="24" fillId="28" borderId="42" xfId="0" applyNumberFormat="1" applyFont="1" applyFill="1" applyBorder="1" applyProtection="1"/>
    <xf numFmtId="174" fontId="24" fillId="28" borderId="43" xfId="0" applyNumberFormat="1" applyFont="1" applyFill="1" applyBorder="1" applyProtection="1"/>
    <xf numFmtId="174" fontId="23" fillId="28" borderId="20" xfId="0" applyNumberFormat="1" applyFont="1" applyFill="1" applyBorder="1" applyProtection="1"/>
    <xf numFmtId="174" fontId="23" fillId="28" borderId="31" xfId="0" applyNumberFormat="1" applyFont="1" applyFill="1" applyBorder="1" applyProtection="1"/>
    <xf numFmtId="174" fontId="23" fillId="28" borderId="40" xfId="0" applyNumberFormat="1" applyFont="1" applyFill="1" applyBorder="1" applyProtection="1"/>
    <xf numFmtId="174" fontId="23" fillId="28" borderId="45" xfId="0" applyNumberFormat="1" applyFont="1" applyFill="1" applyBorder="1" applyProtection="1"/>
    <xf numFmtId="174" fontId="23" fillId="28" borderId="50" xfId="0" applyNumberFormat="1" applyFont="1" applyFill="1" applyBorder="1" applyProtection="1"/>
    <xf numFmtId="174" fontId="23" fillId="28" borderId="51" xfId="0" applyNumberFormat="1" applyFont="1" applyFill="1" applyBorder="1" applyProtection="1"/>
    <xf numFmtId="174" fontId="23" fillId="28" borderId="0" xfId="0" applyNumberFormat="1" applyFont="1" applyFill="1" applyBorder="1" applyProtection="1"/>
    <xf numFmtId="174" fontId="23" fillId="28" borderId="13" xfId="0" applyNumberFormat="1" applyFont="1" applyFill="1" applyBorder="1" applyProtection="1"/>
    <xf numFmtId="0" fontId="24" fillId="0" borderId="41" xfId="0" applyFont="1" applyBorder="1" applyAlignment="1" applyProtection="1"/>
    <xf numFmtId="0" fontId="24" fillId="0" borderId="42" xfId="0" applyFont="1" applyBorder="1" applyAlignment="1" applyProtection="1"/>
    <xf numFmtId="0" fontId="24" fillId="0" borderId="42" xfId="0" applyFont="1" applyBorder="1" applyProtection="1"/>
    <xf numFmtId="173" fontId="23" fillId="28" borderId="17" xfId="0" applyNumberFormat="1" applyFont="1" applyFill="1" applyBorder="1" applyProtection="1"/>
    <xf numFmtId="0" fontId="31" fillId="0" borderId="0" xfId="0" applyFont="1" applyProtection="1"/>
    <xf numFmtId="0" fontId="23" fillId="28" borderId="42" xfId="0" applyFont="1" applyFill="1" applyBorder="1" applyProtection="1"/>
    <xf numFmtId="0" fontId="23" fillId="28" borderId="43" xfId="0" applyFont="1" applyFill="1" applyBorder="1" applyProtection="1"/>
    <xf numFmtId="4" fontId="23" fillId="28" borderId="50" xfId="0" applyNumberFormat="1" applyFont="1" applyFill="1" applyBorder="1" applyProtection="1"/>
    <xf numFmtId="4" fontId="23" fillId="28" borderId="51" xfId="0" applyNumberFormat="1" applyFont="1" applyFill="1" applyBorder="1" applyProtection="1"/>
    <xf numFmtId="4" fontId="23" fillId="28" borderId="40" xfId="0" applyNumberFormat="1" applyFont="1" applyFill="1" applyBorder="1" applyProtection="1"/>
    <xf numFmtId="4" fontId="23" fillId="28" borderId="45" xfId="0" applyNumberFormat="1" applyFont="1" applyFill="1" applyBorder="1" applyProtection="1"/>
    <xf numFmtId="4" fontId="23" fillId="28" borderId="22" xfId="0" applyNumberFormat="1" applyFont="1" applyFill="1" applyBorder="1" applyProtection="1"/>
    <xf numFmtId="4" fontId="23" fillId="28" borderId="38" xfId="0" applyNumberFormat="1" applyFont="1" applyFill="1" applyBorder="1" applyProtection="1"/>
    <xf numFmtId="0" fontId="23" fillId="0" borderId="0" xfId="0" applyFont="1" applyBorder="1" applyAlignment="1" applyProtection="1"/>
    <xf numFmtId="4" fontId="23" fillId="0" borderId="0" xfId="0" applyNumberFormat="1" applyFont="1" applyProtection="1"/>
    <xf numFmtId="0" fontId="23" fillId="0" borderId="0" xfId="0" applyFont="1" applyAlignment="1" applyProtection="1"/>
    <xf numFmtId="0" fontId="23" fillId="26" borderId="10" xfId="0" applyFont="1" applyFill="1" applyBorder="1" applyAlignment="1" applyProtection="1">
      <alignment vertical="center"/>
    </xf>
    <xf numFmtId="0" fontId="24" fillId="25" borderId="15" xfId="0" applyFont="1" applyFill="1" applyBorder="1" applyAlignment="1" applyProtection="1">
      <alignment vertical="center"/>
    </xf>
    <xf numFmtId="0" fontId="23" fillId="26" borderId="12" xfId="0" applyFont="1" applyFill="1" applyBorder="1" applyAlignment="1" applyProtection="1">
      <alignment vertical="center"/>
    </xf>
    <xf numFmtId="0" fontId="24" fillId="24" borderId="13" xfId="0" applyFont="1" applyFill="1" applyBorder="1" applyAlignment="1" applyProtection="1">
      <alignment vertical="center"/>
    </xf>
    <xf numFmtId="0" fontId="23" fillId="26" borderId="16" xfId="0" applyFont="1" applyFill="1" applyBorder="1" applyAlignment="1" applyProtection="1">
      <alignment vertical="center"/>
    </xf>
    <xf numFmtId="0" fontId="23" fillId="27" borderId="18" xfId="0" quotePrefix="1" applyFont="1" applyFill="1" applyBorder="1" applyAlignment="1" applyProtection="1">
      <alignment horizontal="center"/>
    </xf>
    <xf numFmtId="44" fontId="23" fillId="0" borderId="0" xfId="0" applyNumberFormat="1" applyFont="1" applyProtection="1"/>
    <xf numFmtId="0" fontId="23" fillId="0" borderId="0" xfId="0" applyFont="1" applyFill="1" applyAlignment="1" applyProtection="1"/>
    <xf numFmtId="3" fontId="23" fillId="28" borderId="48" xfId="0" applyNumberFormat="1" applyFont="1" applyFill="1" applyBorder="1" applyProtection="1"/>
    <xf numFmtId="3" fontId="23" fillId="28" borderId="46" xfId="0" applyNumberFormat="1" applyFont="1" applyFill="1" applyBorder="1" applyProtection="1"/>
    <xf numFmtId="0" fontId="30" fillId="30" borderId="47" xfId="0" applyFont="1" applyFill="1" applyBorder="1" applyAlignment="1" applyProtection="1"/>
    <xf numFmtId="0" fontId="34" fillId="30" borderId="48" xfId="0" applyFont="1" applyFill="1" applyBorder="1" applyAlignment="1" applyProtection="1"/>
    <xf numFmtId="0" fontId="23" fillId="0" borderId="44" xfId="0" applyFont="1" applyFill="1" applyBorder="1" applyAlignment="1" applyProtection="1">
      <alignment horizontal="left" wrapText="1"/>
    </xf>
    <xf numFmtId="0" fontId="23" fillId="0" borderId="40" xfId="0" applyFont="1" applyFill="1" applyBorder="1" applyAlignment="1" applyProtection="1">
      <alignment horizontal="left" wrapText="1"/>
    </xf>
    <xf numFmtId="0" fontId="23" fillId="0" borderId="44" xfId="0" applyFont="1" applyBorder="1" applyAlignment="1" applyProtection="1"/>
    <xf numFmtId="0" fontId="0" fillId="0" borderId="40" xfId="0" applyBorder="1" applyAlignment="1" applyProtection="1"/>
    <xf numFmtId="0" fontId="23" fillId="0" borderId="19" xfId="0" applyFont="1" applyFill="1" applyBorder="1" applyAlignment="1" applyProtection="1">
      <alignment horizontal="left" wrapText="1"/>
    </xf>
    <xf numFmtId="0" fontId="23" fillId="0" borderId="20" xfId="0" applyFont="1" applyFill="1" applyBorder="1" applyAlignment="1" applyProtection="1">
      <alignment horizontal="left" wrapText="1"/>
    </xf>
    <xf numFmtId="0" fontId="23" fillId="0" borderId="49" xfId="0" applyFont="1" applyFill="1" applyBorder="1" applyAlignment="1" applyProtection="1">
      <alignment vertical="center" wrapText="1"/>
    </xf>
    <xf numFmtId="0" fontId="0" fillId="0" borderId="50" xfId="0" applyBorder="1" applyAlignment="1" applyProtection="1">
      <alignment vertical="center" wrapText="1"/>
    </xf>
    <xf numFmtId="0" fontId="23" fillId="0" borderId="12" xfId="0" applyFont="1" applyFill="1" applyBorder="1" applyAlignment="1" applyProtection="1">
      <alignment vertical="center" wrapText="1"/>
    </xf>
    <xf numFmtId="0" fontId="0" fillId="0" borderId="0" xfId="0" applyAlignment="1" applyProtection="1">
      <alignment vertical="center" wrapText="1"/>
    </xf>
    <xf numFmtId="0" fontId="23" fillId="0" borderId="19" xfId="0" applyFont="1" applyFill="1" applyBorder="1" applyAlignment="1" applyProtection="1">
      <alignment vertical="center" wrapText="1"/>
    </xf>
    <xf numFmtId="0" fontId="0" fillId="0" borderId="20" xfId="0" applyBorder="1" applyAlignment="1" applyProtection="1">
      <alignment vertical="center" wrapText="1"/>
    </xf>
    <xf numFmtId="0" fontId="24" fillId="0" borderId="16" xfId="0" applyFont="1" applyFill="1" applyBorder="1" applyAlignment="1" applyProtection="1">
      <alignment vertical="center" wrapText="1"/>
    </xf>
    <xf numFmtId="0" fontId="0" fillId="0" borderId="17" xfId="0" applyBorder="1" applyAlignment="1" applyProtection="1">
      <alignment vertical="center" wrapText="1"/>
    </xf>
    <xf numFmtId="0" fontId="23" fillId="0" borderId="41" xfId="0" applyFont="1" applyBorder="1" applyAlignment="1" applyProtection="1"/>
    <xf numFmtId="0" fontId="0" fillId="0" borderId="42" xfId="0" applyBorder="1" applyAlignment="1" applyProtection="1"/>
    <xf numFmtId="0" fontId="24" fillId="0" borderId="41" xfId="0" applyFont="1" applyBorder="1" applyAlignment="1" applyProtection="1"/>
    <xf numFmtId="0" fontId="23" fillId="0" borderId="14" xfId="0" applyFont="1" applyBorder="1" applyAlignment="1" applyProtection="1"/>
    <xf numFmtId="0" fontId="0" fillId="0" borderId="22" xfId="0" applyBorder="1" applyAlignment="1" applyProtection="1"/>
    <xf numFmtId="0" fontId="23" fillId="0" borderId="19" xfId="0" applyFont="1" applyBorder="1" applyAlignment="1" applyProtection="1"/>
    <xf numFmtId="0" fontId="0" fillId="0" borderId="20" xfId="0" applyBorder="1" applyAlignment="1" applyProtection="1"/>
    <xf numFmtId="0" fontId="23" fillId="0" borderId="19" xfId="0" applyFont="1" applyBorder="1" applyAlignment="1" applyProtection="1">
      <alignment horizontal="left"/>
    </xf>
    <xf numFmtId="0" fontId="23" fillId="0" borderId="20" xfId="0" applyFont="1" applyBorder="1" applyAlignment="1" applyProtection="1">
      <alignment horizontal="left"/>
    </xf>
    <xf numFmtId="0" fontId="23" fillId="0" borderId="44" xfId="0" applyFont="1" applyBorder="1" applyAlignment="1" applyProtection="1">
      <alignment horizontal="left"/>
    </xf>
    <xf numFmtId="0" fontId="23" fillId="0" borderId="40" xfId="0" applyFont="1" applyBorder="1" applyAlignment="1" applyProtection="1">
      <alignment horizontal="left"/>
    </xf>
    <xf numFmtId="0" fontId="23" fillId="25" borderId="34" xfId="0" applyFont="1" applyFill="1" applyBorder="1" applyAlignment="1" applyProtection="1">
      <alignment horizontal="left" wrapText="1"/>
      <protection locked="0"/>
    </xf>
    <xf numFmtId="0" fontId="0" fillId="0" borderId="35" xfId="0" applyBorder="1" applyAlignment="1" applyProtection="1">
      <alignment horizontal="left" wrapText="1"/>
      <protection locked="0"/>
    </xf>
    <xf numFmtId="0" fontId="0" fillId="0" borderId="36" xfId="0" applyBorder="1" applyAlignment="1" applyProtection="1">
      <alignment horizontal="left" wrapText="1"/>
      <protection locked="0"/>
    </xf>
    <xf numFmtId="0" fontId="23" fillId="0" borderId="44" xfId="0" applyFont="1" applyFill="1" applyBorder="1" applyAlignment="1" applyProtection="1">
      <alignment wrapText="1"/>
    </xf>
    <xf numFmtId="0" fontId="5" fillId="0" borderId="40" xfId="0" applyFont="1" applyBorder="1" applyAlignment="1" applyProtection="1"/>
    <xf numFmtId="0" fontId="23" fillId="0" borderId="12" xfId="0" applyFont="1" applyFill="1" applyBorder="1" applyAlignment="1" applyProtection="1">
      <alignment wrapText="1"/>
    </xf>
    <xf numFmtId="0" fontId="5" fillId="0" borderId="0" xfId="0" applyFont="1" applyBorder="1" applyAlignment="1" applyProtection="1"/>
    <xf numFmtId="0" fontId="29" fillId="0" borderId="20" xfId="0" applyFont="1" applyBorder="1" applyAlignment="1" applyProtection="1">
      <alignment horizontal="left"/>
    </xf>
    <xf numFmtId="0" fontId="23" fillId="0" borderId="49" xfId="0" applyFont="1" applyFill="1" applyBorder="1" applyAlignment="1" applyProtection="1">
      <alignment wrapText="1"/>
    </xf>
    <xf numFmtId="0" fontId="5" fillId="0" borderId="50" xfId="0" applyFont="1" applyBorder="1" applyAlignment="1" applyProtection="1">
      <alignment wrapText="1"/>
    </xf>
    <xf numFmtId="0" fontId="23" fillId="0" borderId="49" xfId="0" applyFont="1" applyFill="1" applyBorder="1" applyAlignment="1" applyProtection="1">
      <alignment horizontal="left" wrapText="1"/>
    </xf>
    <xf numFmtId="0" fontId="23" fillId="0" borderId="50" xfId="0" applyFont="1" applyFill="1" applyBorder="1" applyAlignment="1" applyProtection="1">
      <alignment horizontal="left" wrapText="1"/>
    </xf>
    <xf numFmtId="0" fontId="23" fillId="0" borderId="47" xfId="0" applyFont="1" applyBorder="1" applyAlignment="1" applyProtection="1">
      <alignment wrapText="1"/>
    </xf>
    <xf numFmtId="0" fontId="0" fillId="0" borderId="48" xfId="0" applyBorder="1" applyAlignment="1" applyProtection="1"/>
    <xf numFmtId="0" fontId="22" fillId="0" borderId="0" xfId="0" applyFont="1" applyFill="1" applyAlignment="1" applyProtection="1">
      <alignment vertical="center"/>
    </xf>
    <xf numFmtId="0" fontId="0" fillId="0" borderId="0" xfId="0" applyAlignment="1"/>
    <xf numFmtId="3" fontId="24" fillId="0" borderId="10" xfId="0" applyNumberFormat="1" applyFont="1" applyFill="1" applyBorder="1" applyAlignment="1" applyProtection="1">
      <alignment horizontal="left"/>
    </xf>
    <xf numFmtId="0" fontId="5" fillId="0" borderId="11" xfId="0" applyFont="1" applyBorder="1" applyAlignment="1" applyProtection="1"/>
    <xf numFmtId="0" fontId="24" fillId="0" borderId="33" xfId="0" applyFont="1" applyFill="1" applyBorder="1" applyAlignment="1" applyProtection="1">
      <alignment horizontal="left"/>
    </xf>
    <xf numFmtId="0" fontId="24" fillId="0" borderId="0" xfId="0" applyFont="1" applyFill="1" applyBorder="1" applyAlignment="1" applyProtection="1">
      <alignment horizontal="left"/>
    </xf>
    <xf numFmtId="0" fontId="24" fillId="0" borderId="13" xfId="0" applyFont="1" applyFill="1" applyBorder="1" applyAlignment="1" applyProtection="1">
      <alignment horizontal="left"/>
    </xf>
    <xf numFmtId="2" fontId="23" fillId="0" borderId="16" xfId="0" applyNumberFormat="1" applyFont="1" applyFill="1" applyBorder="1" applyAlignment="1" applyProtection="1"/>
    <xf numFmtId="2" fontId="5" fillId="0" borderId="17" xfId="0" applyNumberFormat="1" applyFont="1" applyBorder="1" applyAlignment="1" applyProtection="1"/>
    <xf numFmtId="0" fontId="23" fillId="0" borderId="19" xfId="0" applyFont="1" applyFill="1" applyBorder="1" applyAlignment="1" applyProtection="1">
      <alignment wrapText="1"/>
    </xf>
    <xf numFmtId="0" fontId="29" fillId="0" borderId="20" xfId="0" applyFont="1" applyBorder="1" applyAlignment="1" applyProtection="1"/>
    <xf numFmtId="3" fontId="23" fillId="0" borderId="12" xfId="0" applyNumberFormat="1" applyFont="1" applyFill="1" applyBorder="1" applyAlignment="1" applyProtection="1">
      <alignment horizontal="left"/>
    </xf>
    <xf numFmtId="0" fontId="29" fillId="0" borderId="0" xfId="0" applyFont="1" applyBorder="1" applyAlignment="1" applyProtection="1"/>
    <xf numFmtId="0" fontId="23" fillId="0" borderId="12" xfId="0" applyFont="1" applyFill="1" applyBorder="1" applyAlignment="1" applyProtection="1"/>
    <xf numFmtId="0" fontId="5" fillId="0" borderId="50" xfId="0" applyFont="1" applyBorder="1" applyAlignment="1" applyProtection="1"/>
    <xf numFmtId="0" fontId="23" fillId="0" borderId="12" xfId="0" applyFont="1" applyFill="1" applyBorder="1" applyAlignment="1" applyProtection="1">
      <alignment horizontal="left" wrapText="1"/>
    </xf>
    <xf numFmtId="0" fontId="23" fillId="0" borderId="0" xfId="0" applyFont="1" applyFill="1" applyBorder="1" applyAlignment="1" applyProtection="1">
      <alignment horizontal="left" wrapText="1"/>
    </xf>
    <xf numFmtId="0" fontId="23" fillId="29" borderId="45" xfId="0" applyFont="1" applyFill="1" applyBorder="1" applyProtection="1">
      <protection locked="0"/>
    </xf>
    <xf numFmtId="0" fontId="23" fillId="29" borderId="31" xfId="0" applyFont="1" applyFill="1" applyBorder="1" applyProtection="1">
      <protection locked="0"/>
    </xf>
  </cellXfs>
  <cellStyles count="44">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Euro" xfId="30"/>
    <cellStyle name="Gut" xfId="31" builtinId="26" customBuiltin="1"/>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arnender Text" xfId="42" builtinId="11" customBuiltin="1"/>
    <cellStyle name="Zelle überprüfen" xfId="4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mfr-sv-z1406\rmfr-3024\66500-66999\66578\Daten\fremdunterlagen\Baedeker\Zuarbeit_beutel\Angebotsbewertung_und_Wirtschaftlichkeitsuntersuchung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kumentation"/>
      <sheetName val="Angebotsvergleich"/>
      <sheetName val="Nutzwertanalyse"/>
      <sheetName val="Wirtschaftlichkeitsvergleich"/>
      <sheetName val="Sensitivitätsanalyse"/>
    </sheetNames>
    <sheetDataSet>
      <sheetData sheetId="0"/>
      <sheetData sheetId="1">
        <row r="10">
          <cell r="B10">
            <v>15</v>
          </cell>
        </row>
      </sheetData>
      <sheetData sheetId="2"/>
      <sheetData sheetId="3"/>
      <sheetData sheetId="4"/>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T130"/>
  <sheetViews>
    <sheetView tabSelected="1" zoomScaleNormal="100" zoomScaleSheetLayoutView="85" workbookViewId="0">
      <selection activeCell="I28" sqref="I28"/>
    </sheetView>
  </sheetViews>
  <sheetFormatPr baseColWidth="10" defaultRowHeight="12" x14ac:dyDescent="0.2"/>
  <cols>
    <col min="1" max="1" width="21" style="37" customWidth="1"/>
    <col min="2" max="2" width="19.5703125" style="37" customWidth="1"/>
    <col min="3" max="3" width="17.28515625" style="37" customWidth="1"/>
    <col min="4" max="4" width="16.85546875" style="37" customWidth="1"/>
    <col min="5" max="5" width="16.7109375" style="37" customWidth="1"/>
    <col min="6" max="6" width="17.7109375" style="37" customWidth="1"/>
    <col min="7" max="7" width="16.85546875" style="37" customWidth="1"/>
    <col min="8" max="8" width="18" style="37" customWidth="1"/>
    <col min="9" max="9" width="16.42578125" style="37" customWidth="1"/>
    <col min="10" max="10" width="15.140625" style="37" customWidth="1"/>
    <col min="11" max="19" width="15.7109375" style="37" customWidth="1"/>
    <col min="20" max="16384" width="11.42578125" style="37"/>
  </cols>
  <sheetData>
    <row r="1" spans="1:20" ht="20.100000000000001" customHeight="1" x14ac:dyDescent="0.2">
      <c r="A1" s="36" t="s">
        <v>35</v>
      </c>
    </row>
    <row r="2" spans="1:20" ht="14.25" customHeight="1" x14ac:dyDescent="0.2">
      <c r="A2" s="38"/>
    </row>
    <row r="3" spans="1:20" ht="13.5" x14ac:dyDescent="0.25">
      <c r="A3" s="248" t="s">
        <v>19</v>
      </c>
      <c r="B3" s="249"/>
      <c r="C3" s="249"/>
      <c r="D3" s="204"/>
      <c r="E3" s="204"/>
      <c r="K3" s="39"/>
      <c r="L3" s="39"/>
      <c r="M3" s="39"/>
      <c r="N3" s="39"/>
      <c r="O3" s="39"/>
      <c r="P3" s="39"/>
      <c r="Q3" s="39"/>
    </row>
    <row r="4" spans="1:20" s="38" customFormat="1" ht="9" customHeight="1" x14ac:dyDescent="0.2">
      <c r="I4" s="40"/>
      <c r="J4" s="40"/>
      <c r="K4" s="40"/>
      <c r="L4" s="40"/>
      <c r="M4" s="40"/>
      <c r="N4" s="40"/>
      <c r="O4" s="40"/>
      <c r="P4" s="40"/>
    </row>
    <row r="5" spans="1:20" s="38" customFormat="1" ht="26.25" customHeight="1" x14ac:dyDescent="0.25">
      <c r="A5" s="41" t="s">
        <v>34</v>
      </c>
      <c r="B5" s="234"/>
      <c r="C5" s="235"/>
      <c r="D5" s="235"/>
      <c r="E5" s="235"/>
      <c r="F5" s="235"/>
      <c r="G5" s="236"/>
      <c r="H5" s="42"/>
      <c r="I5" s="40"/>
      <c r="J5" s="40"/>
      <c r="K5" s="40"/>
      <c r="L5" s="40"/>
      <c r="M5" s="40"/>
      <c r="N5" s="40"/>
      <c r="O5" s="40"/>
      <c r="P5" s="40"/>
    </row>
    <row r="6" spans="1:20" s="38" customFormat="1" ht="14.25" customHeight="1" x14ac:dyDescent="0.25">
      <c r="A6" s="41"/>
      <c r="B6" s="42"/>
      <c r="C6" s="43"/>
      <c r="D6" s="43"/>
      <c r="E6" s="43"/>
      <c r="F6" s="43"/>
      <c r="G6" s="43"/>
      <c r="H6" s="42"/>
      <c r="I6" s="40"/>
      <c r="J6" s="40"/>
      <c r="K6" s="40"/>
      <c r="L6" s="40"/>
      <c r="M6" s="40"/>
      <c r="N6" s="40"/>
      <c r="O6" s="40"/>
      <c r="P6" s="40"/>
    </row>
    <row r="7" spans="1:20" s="38" customFormat="1" ht="18.75" customHeight="1" thickBot="1" x14ac:dyDescent="0.25">
      <c r="A7" s="44" t="s">
        <v>0</v>
      </c>
      <c r="F7" s="45"/>
      <c r="P7" s="41"/>
    </row>
    <row r="8" spans="1:20" s="38" customFormat="1" x14ac:dyDescent="0.2">
      <c r="A8" s="46" t="s">
        <v>57</v>
      </c>
      <c r="B8" s="47"/>
      <c r="C8" s="48"/>
      <c r="D8" s="48"/>
      <c r="E8" s="48"/>
      <c r="F8" s="48"/>
      <c r="G8" s="49"/>
      <c r="O8" s="41"/>
      <c r="P8" s="50"/>
    </row>
    <row r="9" spans="1:20" s="38" customFormat="1" x14ac:dyDescent="0.2">
      <c r="A9" s="51"/>
      <c r="B9" s="52"/>
      <c r="C9" s="252" t="s">
        <v>41</v>
      </c>
      <c r="D9" s="253"/>
      <c r="E9" s="253"/>
      <c r="F9" s="253"/>
      <c r="G9" s="254"/>
      <c r="O9" s="41"/>
      <c r="P9" s="50"/>
    </row>
    <row r="10" spans="1:20" ht="51" customHeight="1" x14ac:dyDescent="0.2">
      <c r="A10" s="53" t="s">
        <v>1</v>
      </c>
      <c r="B10" s="54" t="s">
        <v>2</v>
      </c>
      <c r="C10" s="55" t="s">
        <v>39</v>
      </c>
      <c r="D10" s="56" t="s">
        <v>22</v>
      </c>
      <c r="E10" s="56" t="s">
        <v>60</v>
      </c>
      <c r="F10" s="56" t="s">
        <v>23</v>
      </c>
      <c r="G10" s="57" t="s">
        <v>33</v>
      </c>
      <c r="I10" s="56"/>
      <c r="O10" s="58"/>
      <c r="P10" s="59"/>
    </row>
    <row r="11" spans="1:20" ht="12.75" thickBot="1" x14ac:dyDescent="0.25">
      <c r="A11" s="60">
        <v>15</v>
      </c>
      <c r="B11" s="1"/>
      <c r="C11" s="5"/>
      <c r="D11" s="6"/>
      <c r="E11" s="19"/>
      <c r="F11" s="19"/>
      <c r="G11" s="7"/>
      <c r="O11" s="58"/>
      <c r="P11" s="59"/>
    </row>
    <row r="12" spans="1:20" ht="12.75" thickBot="1" x14ac:dyDescent="0.25">
      <c r="G12" s="61"/>
      <c r="P12" s="58"/>
    </row>
    <row r="13" spans="1:20" x14ac:dyDescent="0.2">
      <c r="A13" s="62" t="s">
        <v>58</v>
      </c>
      <c r="B13" s="63"/>
      <c r="C13" s="63"/>
      <c r="D13" s="63"/>
      <c r="E13" s="63"/>
      <c r="F13" s="64"/>
      <c r="G13" s="64"/>
      <c r="H13" s="65"/>
      <c r="I13" s="66"/>
      <c r="J13" s="58"/>
      <c r="K13" s="58"/>
      <c r="L13" s="58"/>
      <c r="M13" s="58"/>
      <c r="N13" s="58"/>
      <c r="O13" s="67"/>
      <c r="P13" s="68"/>
      <c r="S13" s="58"/>
      <c r="T13" s="59"/>
    </row>
    <row r="14" spans="1:20" ht="74.25" customHeight="1" x14ac:dyDescent="0.2">
      <c r="A14" s="69" t="s">
        <v>87</v>
      </c>
      <c r="B14" s="56" t="s">
        <v>86</v>
      </c>
      <c r="C14" s="56" t="s">
        <v>62</v>
      </c>
      <c r="D14" s="70" t="s">
        <v>85</v>
      </c>
      <c r="E14" s="70" t="s">
        <v>69</v>
      </c>
      <c r="F14" s="70" t="s">
        <v>83</v>
      </c>
      <c r="G14" s="71" t="s">
        <v>84</v>
      </c>
      <c r="H14" s="72" t="s">
        <v>45</v>
      </c>
      <c r="I14" s="73" t="s">
        <v>36</v>
      </c>
      <c r="L14" s="74"/>
      <c r="M14" s="56"/>
      <c r="N14" s="59"/>
    </row>
    <row r="15" spans="1:20" ht="12.75" thickBot="1" x14ac:dyDescent="0.25">
      <c r="A15" s="16"/>
      <c r="B15" s="17"/>
      <c r="C15" s="17"/>
      <c r="D15" s="17"/>
      <c r="E15" s="17"/>
      <c r="F15" s="17"/>
      <c r="G15" s="18"/>
      <c r="H15" s="30">
        <f>SUM(A15:G15)</f>
        <v>0</v>
      </c>
      <c r="I15" s="75"/>
      <c r="J15" s="68"/>
      <c r="M15" s="58"/>
      <c r="N15" s="59"/>
    </row>
    <row r="16" spans="1:20" ht="12.75" thickBot="1" x14ac:dyDescent="0.25">
      <c r="G16" s="61"/>
      <c r="P16" s="58"/>
    </row>
    <row r="17" spans="1:14" x14ac:dyDescent="0.2">
      <c r="A17" s="76" t="s">
        <v>59</v>
      </c>
      <c r="B17" s="64"/>
      <c r="C17" s="63"/>
      <c r="D17" s="63"/>
      <c r="E17" s="77"/>
      <c r="F17" s="78"/>
    </row>
    <row r="18" spans="1:14" s="58" customFormat="1" ht="60" x14ac:dyDescent="0.2">
      <c r="A18" s="79" t="s">
        <v>79</v>
      </c>
      <c r="B18" s="80" t="s">
        <v>3</v>
      </c>
      <c r="C18" s="81" t="s">
        <v>80</v>
      </c>
      <c r="D18" s="81" t="s">
        <v>81</v>
      </c>
      <c r="E18" s="81" t="s">
        <v>4</v>
      </c>
      <c r="F18" s="82" t="s">
        <v>5</v>
      </c>
      <c r="H18" s="81"/>
    </row>
    <row r="19" spans="1:14" s="58" customFormat="1" ht="12.75" thickBot="1" x14ac:dyDescent="0.25">
      <c r="A19" s="11"/>
      <c r="B19" s="31">
        <f>H15</f>
        <v>0</v>
      </c>
      <c r="C19" s="32" t="e">
        <f>D19/B19</f>
        <v>#DIV/0!</v>
      </c>
      <c r="D19" s="12"/>
      <c r="E19" s="83">
        <v>0.5</v>
      </c>
      <c r="F19" s="13"/>
      <c r="H19" s="84"/>
    </row>
    <row r="20" spans="1:14" s="41" customFormat="1" ht="12.75" thickBot="1" x14ac:dyDescent="0.25">
      <c r="A20" s="85"/>
      <c r="B20" s="86"/>
      <c r="C20" s="85"/>
      <c r="D20" s="85"/>
      <c r="E20" s="87"/>
      <c r="F20" s="85"/>
    </row>
    <row r="21" spans="1:14" s="38" customFormat="1" x14ac:dyDescent="0.2">
      <c r="A21" s="76" t="s">
        <v>17</v>
      </c>
      <c r="B21" s="88"/>
      <c r="C21" s="89"/>
      <c r="D21" s="89"/>
      <c r="E21" s="88"/>
      <c r="F21" s="90"/>
      <c r="H21" s="91"/>
    </row>
    <row r="22" spans="1:14" s="58" customFormat="1" ht="60" x14ac:dyDescent="0.2">
      <c r="A22" s="92" t="s">
        <v>5</v>
      </c>
      <c r="B22" s="80" t="s">
        <v>6</v>
      </c>
      <c r="C22" s="80" t="s">
        <v>7</v>
      </c>
      <c r="D22" s="80" t="s">
        <v>82</v>
      </c>
      <c r="E22" s="80" t="s">
        <v>38</v>
      </c>
      <c r="F22" s="82" t="s">
        <v>21</v>
      </c>
      <c r="H22" s="93"/>
      <c r="I22" s="94"/>
      <c r="J22" s="93"/>
      <c r="K22" s="95"/>
      <c r="L22" s="95"/>
      <c r="M22" s="96"/>
      <c r="N22" s="95"/>
    </row>
    <row r="23" spans="1:14" s="58" customFormat="1" ht="12.75" thickBot="1" x14ac:dyDescent="0.25">
      <c r="A23" s="33">
        <f>F19</f>
        <v>0</v>
      </c>
      <c r="B23" s="14">
        <v>0.2</v>
      </c>
      <c r="C23" s="31">
        <f>A23*B23</f>
        <v>0</v>
      </c>
      <c r="D23" s="31">
        <f>A23+C23</f>
        <v>0</v>
      </c>
      <c r="E23" s="14">
        <v>0.85</v>
      </c>
      <c r="F23" s="15">
        <v>0.03</v>
      </c>
      <c r="H23" s="95"/>
      <c r="M23" s="97"/>
    </row>
    <row r="24" spans="1:14" s="41" customFormat="1" ht="12.75" thickBot="1" x14ac:dyDescent="0.25">
      <c r="A24" s="98"/>
      <c r="B24" s="98"/>
      <c r="D24" s="99"/>
      <c r="E24" s="98"/>
      <c r="F24" s="100"/>
      <c r="G24" s="100"/>
      <c r="H24" s="98"/>
      <c r="I24" s="98"/>
      <c r="J24" s="100"/>
    </row>
    <row r="25" spans="1:14" s="41" customFormat="1" ht="13.5" x14ac:dyDescent="0.25">
      <c r="A25" s="250" t="s">
        <v>98</v>
      </c>
      <c r="B25" s="251"/>
      <c r="C25" s="251"/>
      <c r="D25" s="101"/>
      <c r="E25" s="100"/>
      <c r="F25" s="250" t="s">
        <v>99</v>
      </c>
      <c r="G25" s="251"/>
      <c r="H25" s="251"/>
      <c r="I25" s="101"/>
    </row>
    <row r="26" spans="1:14" s="41" customFormat="1" ht="13.5" x14ac:dyDescent="0.25">
      <c r="A26" s="259" t="s">
        <v>100</v>
      </c>
      <c r="B26" s="260"/>
      <c r="C26" s="260"/>
      <c r="D26" s="8"/>
      <c r="E26" s="100"/>
      <c r="F26" s="259" t="s">
        <v>100</v>
      </c>
      <c r="G26" s="260"/>
      <c r="H26" s="260"/>
      <c r="I26" s="8"/>
    </row>
    <row r="27" spans="1:14" ht="13.5" x14ac:dyDescent="0.25">
      <c r="A27" s="261" t="s">
        <v>101</v>
      </c>
      <c r="B27" s="260"/>
      <c r="C27" s="260"/>
      <c r="D27" s="21"/>
      <c r="E27" s="58"/>
      <c r="F27" s="261" t="s">
        <v>101</v>
      </c>
      <c r="G27" s="260"/>
      <c r="H27" s="260"/>
      <c r="I27" s="21"/>
    </row>
    <row r="28" spans="1:14" ht="13.5" x14ac:dyDescent="0.25">
      <c r="A28" s="257" t="s">
        <v>37</v>
      </c>
      <c r="B28" s="258"/>
      <c r="C28" s="258"/>
      <c r="D28" s="266">
        <f>IF(D26&gt;0,IF(D26&gt;50,ROUND(30000/$D$27,0),ROUND(60000/$D$27,0)),0)</f>
        <v>0</v>
      </c>
      <c r="E28" s="58"/>
      <c r="F28" s="213" t="s">
        <v>37</v>
      </c>
      <c r="G28" s="241"/>
      <c r="H28" s="241"/>
      <c r="I28" s="266">
        <f>IF(I26&gt;0,IF(I26&gt;50,ROUND(30000/$I$27,0),ROUND(60000/$I$27,0)),0)</f>
        <v>0</v>
      </c>
    </row>
    <row r="29" spans="1:14" ht="13.5" customHeight="1" x14ac:dyDescent="0.25">
      <c r="A29" s="237" t="s">
        <v>102</v>
      </c>
      <c r="B29" s="238"/>
      <c r="C29" s="238"/>
      <c r="D29" s="265">
        <v>1</v>
      </c>
      <c r="E29" s="58"/>
      <c r="F29" s="237" t="s">
        <v>102</v>
      </c>
      <c r="G29" s="238"/>
      <c r="H29" s="238"/>
      <c r="I29" s="22">
        <v>1</v>
      </c>
    </row>
    <row r="30" spans="1:14" ht="12" customHeight="1" x14ac:dyDescent="0.2">
      <c r="A30" s="209" t="s">
        <v>77</v>
      </c>
      <c r="B30" s="210"/>
      <c r="C30" s="210"/>
      <c r="D30" s="23">
        <v>0</v>
      </c>
      <c r="E30" s="58"/>
      <c r="F30" s="209" t="s">
        <v>77</v>
      </c>
      <c r="G30" s="210"/>
      <c r="H30" s="210"/>
      <c r="I30" s="24"/>
    </row>
    <row r="31" spans="1:14" ht="27" customHeight="1" x14ac:dyDescent="0.25">
      <c r="A31" s="242" t="s">
        <v>103</v>
      </c>
      <c r="B31" s="243"/>
      <c r="C31" s="243"/>
      <c r="D31" s="25"/>
      <c r="E31" s="58"/>
      <c r="F31" s="242" t="s">
        <v>104</v>
      </c>
      <c r="G31" s="243"/>
      <c r="H31" s="243"/>
      <c r="I31" s="25"/>
    </row>
    <row r="32" spans="1:14" ht="13.5" customHeight="1" x14ac:dyDescent="0.25">
      <c r="A32" s="239" t="s">
        <v>105</v>
      </c>
      <c r="B32" s="240"/>
      <c r="C32" s="240"/>
      <c r="D32" s="20"/>
      <c r="E32" s="58"/>
      <c r="F32" s="239" t="s">
        <v>105</v>
      </c>
      <c r="G32" s="240"/>
      <c r="H32" s="240"/>
      <c r="I32" s="20"/>
    </row>
    <row r="33" spans="1:19" ht="12" customHeight="1" x14ac:dyDescent="0.2">
      <c r="A33" s="244" t="s">
        <v>74</v>
      </c>
      <c r="B33" s="245"/>
      <c r="C33" s="245"/>
      <c r="D33" s="26"/>
      <c r="E33" s="58"/>
      <c r="F33" s="244" t="s">
        <v>74</v>
      </c>
      <c r="G33" s="245"/>
      <c r="H33" s="245"/>
      <c r="I33" s="26"/>
    </row>
    <row r="34" spans="1:19" x14ac:dyDescent="0.2">
      <c r="A34" s="213" t="s">
        <v>73</v>
      </c>
      <c r="B34" s="214"/>
      <c r="C34" s="214"/>
      <c r="D34" s="27"/>
      <c r="E34" s="58"/>
      <c r="F34" s="213" t="s">
        <v>73</v>
      </c>
      <c r="G34" s="214"/>
      <c r="H34" s="214"/>
      <c r="I34" s="27"/>
    </row>
    <row r="35" spans="1:19" ht="13.5" customHeight="1" x14ac:dyDescent="0.25">
      <c r="A35" s="242" t="s">
        <v>61</v>
      </c>
      <c r="B35" s="262"/>
      <c r="C35" s="262"/>
      <c r="D35" s="9"/>
      <c r="E35" s="58"/>
      <c r="F35" s="242" t="s">
        <v>61</v>
      </c>
      <c r="G35" s="262"/>
      <c r="H35" s="262"/>
      <c r="I35" s="34">
        <f>D35</f>
        <v>0</v>
      </c>
    </row>
    <row r="36" spans="1:19" ht="13.5" customHeight="1" x14ac:dyDescent="0.2">
      <c r="A36" s="263" t="s">
        <v>106</v>
      </c>
      <c r="B36" s="264"/>
      <c r="C36" s="264"/>
      <c r="D36" s="9"/>
      <c r="E36" s="58"/>
      <c r="F36" s="263" t="s">
        <v>106</v>
      </c>
      <c r="G36" s="264"/>
      <c r="H36" s="264"/>
      <c r="I36" s="34">
        <f>D36</f>
        <v>0</v>
      </c>
    </row>
    <row r="37" spans="1:19" ht="14.25" thickBot="1" x14ac:dyDescent="0.3">
      <c r="A37" s="255" t="s">
        <v>40</v>
      </c>
      <c r="B37" s="256"/>
      <c r="C37" s="256"/>
      <c r="D37" s="10"/>
      <c r="E37" s="58"/>
      <c r="F37" s="255" t="s">
        <v>40</v>
      </c>
      <c r="G37" s="256"/>
      <c r="H37" s="256"/>
      <c r="I37" s="35">
        <f t="shared" ref="I37" si="0">D37</f>
        <v>0</v>
      </c>
    </row>
    <row r="38" spans="1:19" ht="35.25" customHeight="1" x14ac:dyDescent="0.2">
      <c r="A38" s="102"/>
      <c r="C38" s="41"/>
      <c r="F38" s="103"/>
    </row>
    <row r="39" spans="1:19" x14ac:dyDescent="0.2">
      <c r="A39" s="104" t="s">
        <v>8</v>
      </c>
      <c r="B39" s="91"/>
      <c r="C39" s="105"/>
      <c r="D39" s="105"/>
      <c r="E39" s="105"/>
      <c r="F39" s="105"/>
      <c r="G39" s="105"/>
      <c r="H39" s="105"/>
      <c r="I39" s="105"/>
      <c r="J39" s="105"/>
      <c r="K39" s="105"/>
      <c r="L39" s="105"/>
      <c r="M39" s="105"/>
      <c r="N39" s="105"/>
    </row>
    <row r="40" spans="1:19" ht="12.75" thickBot="1" x14ac:dyDescent="0.25">
      <c r="A40" s="61"/>
      <c r="B40" s="105"/>
      <c r="C40" s="105"/>
      <c r="D40" s="105"/>
      <c r="E40" s="105"/>
      <c r="F40" s="105"/>
      <c r="G40" s="105"/>
      <c r="H40" s="105"/>
      <c r="I40" s="105"/>
      <c r="J40" s="105"/>
      <c r="K40" s="105"/>
      <c r="L40" s="105"/>
      <c r="M40" s="105"/>
      <c r="N40" s="105"/>
    </row>
    <row r="41" spans="1:19" x14ac:dyDescent="0.2">
      <c r="A41" s="106" t="s">
        <v>31</v>
      </c>
      <c r="B41" s="107"/>
      <c r="C41" s="63"/>
      <c r="D41" s="89"/>
      <c r="E41" s="63"/>
      <c r="F41" s="63"/>
      <c r="G41" s="63"/>
      <c r="H41" s="63"/>
      <c r="I41" s="63"/>
      <c r="J41" s="63"/>
      <c r="K41" s="63"/>
      <c r="L41" s="63"/>
      <c r="M41" s="63"/>
      <c r="N41" s="63"/>
      <c r="O41" s="63"/>
      <c r="P41" s="64"/>
      <c r="Q41" s="64"/>
      <c r="R41" s="64"/>
      <c r="S41" s="65"/>
    </row>
    <row r="42" spans="1:19" ht="15" customHeight="1" x14ac:dyDescent="0.2">
      <c r="A42" s="66"/>
      <c r="B42" s="108" t="s">
        <v>9</v>
      </c>
      <c r="C42" s="2">
        <v>2018</v>
      </c>
      <c r="D42" s="75"/>
      <c r="E42" s="109"/>
      <c r="F42" s="109"/>
      <c r="G42" s="109"/>
      <c r="H42" s="109"/>
      <c r="I42" s="109"/>
      <c r="J42" s="109"/>
      <c r="K42" s="109"/>
      <c r="L42" s="109"/>
      <c r="M42" s="109"/>
      <c r="N42" s="109"/>
      <c r="O42" s="109"/>
      <c r="P42" s="58"/>
      <c r="Q42" s="58"/>
      <c r="R42" s="58"/>
      <c r="S42" s="110"/>
    </row>
    <row r="43" spans="1:19" s="116" customFormat="1" ht="15" customHeight="1" x14ac:dyDescent="0.25">
      <c r="A43" s="111" t="s">
        <v>10</v>
      </c>
      <c r="B43" s="112"/>
      <c r="C43" s="113">
        <v>0</v>
      </c>
      <c r="D43" s="113">
        <v>1</v>
      </c>
      <c r="E43" s="113">
        <v>2</v>
      </c>
      <c r="F43" s="113">
        <v>3</v>
      </c>
      <c r="G43" s="113">
        <v>4</v>
      </c>
      <c r="H43" s="113">
        <v>5</v>
      </c>
      <c r="I43" s="113">
        <v>6</v>
      </c>
      <c r="J43" s="113">
        <v>7</v>
      </c>
      <c r="K43" s="113">
        <v>8</v>
      </c>
      <c r="L43" s="113">
        <v>9</v>
      </c>
      <c r="M43" s="113">
        <v>10</v>
      </c>
      <c r="N43" s="113">
        <v>11</v>
      </c>
      <c r="O43" s="113">
        <v>12</v>
      </c>
      <c r="P43" s="113">
        <v>13</v>
      </c>
      <c r="Q43" s="113">
        <v>14</v>
      </c>
      <c r="R43" s="114">
        <v>15</v>
      </c>
      <c r="S43" s="115" t="s">
        <v>11</v>
      </c>
    </row>
    <row r="44" spans="1:19" s="116" customFormat="1" ht="15" customHeight="1" thickBot="1" x14ac:dyDescent="0.3">
      <c r="A44" s="117" t="s">
        <v>12</v>
      </c>
      <c r="B44" s="118"/>
      <c r="C44" s="119">
        <f>C42</f>
        <v>2018</v>
      </c>
      <c r="D44" s="120">
        <f t="shared" ref="D44:Q44" si="1">C44+1</f>
        <v>2019</v>
      </c>
      <c r="E44" s="120">
        <f t="shared" si="1"/>
        <v>2020</v>
      </c>
      <c r="F44" s="120">
        <f t="shared" si="1"/>
        <v>2021</v>
      </c>
      <c r="G44" s="120">
        <f t="shared" si="1"/>
        <v>2022</v>
      </c>
      <c r="H44" s="120">
        <f t="shared" si="1"/>
        <v>2023</v>
      </c>
      <c r="I44" s="120">
        <f t="shared" si="1"/>
        <v>2024</v>
      </c>
      <c r="J44" s="120">
        <f t="shared" si="1"/>
        <v>2025</v>
      </c>
      <c r="K44" s="120">
        <f t="shared" si="1"/>
        <v>2026</v>
      </c>
      <c r="L44" s="120">
        <f t="shared" si="1"/>
        <v>2027</v>
      </c>
      <c r="M44" s="120">
        <f t="shared" si="1"/>
        <v>2028</v>
      </c>
      <c r="N44" s="120">
        <f t="shared" si="1"/>
        <v>2029</v>
      </c>
      <c r="O44" s="120">
        <f t="shared" si="1"/>
        <v>2030</v>
      </c>
      <c r="P44" s="120">
        <f t="shared" si="1"/>
        <v>2031</v>
      </c>
      <c r="Q44" s="120">
        <f t="shared" si="1"/>
        <v>2032</v>
      </c>
      <c r="R44" s="121">
        <f>P44+1</f>
        <v>2032</v>
      </c>
      <c r="S44" s="122" t="s">
        <v>13</v>
      </c>
    </row>
    <row r="45" spans="1:19" s="116" customFormat="1" ht="15" customHeight="1" x14ac:dyDescent="0.25">
      <c r="A45" s="111" t="s">
        <v>14</v>
      </c>
      <c r="B45" s="112"/>
      <c r="C45" s="112"/>
      <c r="D45" s="123"/>
      <c r="E45" s="123"/>
      <c r="F45" s="123"/>
      <c r="G45" s="123"/>
      <c r="H45" s="123"/>
      <c r="I45" s="123"/>
      <c r="J45" s="123"/>
      <c r="K45" s="123"/>
      <c r="L45" s="123"/>
      <c r="M45" s="123"/>
      <c r="N45" s="123"/>
      <c r="O45" s="123"/>
      <c r="P45" s="123"/>
      <c r="Q45" s="123"/>
      <c r="R45" s="124"/>
      <c r="S45" s="125"/>
    </row>
    <row r="46" spans="1:19" s="116" customFormat="1" ht="15" customHeight="1" x14ac:dyDescent="0.25">
      <c r="A46" s="217" t="s">
        <v>49</v>
      </c>
      <c r="B46" s="218"/>
      <c r="C46" s="126"/>
      <c r="D46" s="126">
        <f t="shared" ref="D46:R46" si="2">D$77*(D$83+D$88+D$93+D$96+D$101)</f>
        <v>0</v>
      </c>
      <c r="E46" s="126">
        <f t="shared" si="2"/>
        <v>0</v>
      </c>
      <c r="F46" s="126">
        <f t="shared" si="2"/>
        <v>0</v>
      </c>
      <c r="G46" s="126">
        <f t="shared" si="2"/>
        <v>0</v>
      </c>
      <c r="H46" s="126">
        <f t="shared" si="2"/>
        <v>0</v>
      </c>
      <c r="I46" s="126">
        <f t="shared" si="2"/>
        <v>0</v>
      </c>
      <c r="J46" s="126">
        <f t="shared" si="2"/>
        <v>0</v>
      </c>
      <c r="K46" s="126">
        <f t="shared" si="2"/>
        <v>0</v>
      </c>
      <c r="L46" s="126">
        <f t="shared" si="2"/>
        <v>0</v>
      </c>
      <c r="M46" s="126">
        <f t="shared" si="2"/>
        <v>0</v>
      </c>
      <c r="N46" s="126">
        <f t="shared" si="2"/>
        <v>0</v>
      </c>
      <c r="O46" s="126">
        <f t="shared" si="2"/>
        <v>0</v>
      </c>
      <c r="P46" s="126">
        <f t="shared" si="2"/>
        <v>0</v>
      </c>
      <c r="Q46" s="126">
        <f t="shared" si="2"/>
        <v>0</v>
      </c>
      <c r="R46" s="127">
        <f t="shared" si="2"/>
        <v>0</v>
      </c>
      <c r="S46" s="128"/>
    </row>
    <row r="47" spans="1:19" s="116" customFormat="1" ht="15" customHeight="1" x14ac:dyDescent="0.25">
      <c r="A47" s="217" t="s">
        <v>20</v>
      </c>
      <c r="B47" s="218"/>
      <c r="C47" s="129"/>
      <c r="D47" s="129">
        <f t="shared" ref="D47:R47" si="3">D$76*(($F$23*$F$19)*(1+$G$11)^D$43)</f>
        <v>0</v>
      </c>
      <c r="E47" s="129">
        <f t="shared" si="3"/>
        <v>0</v>
      </c>
      <c r="F47" s="129">
        <f t="shared" si="3"/>
        <v>0</v>
      </c>
      <c r="G47" s="129">
        <f t="shared" si="3"/>
        <v>0</v>
      </c>
      <c r="H47" s="129">
        <f t="shared" si="3"/>
        <v>0</v>
      </c>
      <c r="I47" s="129">
        <f t="shared" si="3"/>
        <v>0</v>
      </c>
      <c r="J47" s="129">
        <f t="shared" si="3"/>
        <v>0</v>
      </c>
      <c r="K47" s="129">
        <f t="shared" si="3"/>
        <v>0</v>
      </c>
      <c r="L47" s="129">
        <f t="shared" si="3"/>
        <v>0</v>
      </c>
      <c r="M47" s="129">
        <f t="shared" si="3"/>
        <v>0</v>
      </c>
      <c r="N47" s="129">
        <f t="shared" si="3"/>
        <v>0</v>
      </c>
      <c r="O47" s="129">
        <f t="shared" si="3"/>
        <v>0</v>
      </c>
      <c r="P47" s="129">
        <f t="shared" si="3"/>
        <v>0</v>
      </c>
      <c r="Q47" s="129">
        <f t="shared" si="3"/>
        <v>0</v>
      </c>
      <c r="R47" s="130">
        <f t="shared" si="3"/>
        <v>0</v>
      </c>
      <c r="S47" s="128"/>
    </row>
    <row r="48" spans="1:19" s="116" customFormat="1" ht="15.75" customHeight="1" x14ac:dyDescent="0.25">
      <c r="A48" s="217" t="s">
        <v>24</v>
      </c>
      <c r="B48" s="218"/>
      <c r="C48" s="129"/>
      <c r="D48" s="129">
        <f t="shared" ref="D48:R48" si="4">D$77*$C$69*D$87</f>
        <v>0</v>
      </c>
      <c r="E48" s="129">
        <f t="shared" si="4"/>
        <v>0</v>
      </c>
      <c r="F48" s="129">
        <f t="shared" si="4"/>
        <v>0</v>
      </c>
      <c r="G48" s="129">
        <f t="shared" si="4"/>
        <v>0</v>
      </c>
      <c r="H48" s="129">
        <f t="shared" si="4"/>
        <v>0</v>
      </c>
      <c r="I48" s="129">
        <f t="shared" si="4"/>
        <v>0</v>
      </c>
      <c r="J48" s="129">
        <f t="shared" si="4"/>
        <v>0</v>
      </c>
      <c r="K48" s="129">
        <f t="shared" si="4"/>
        <v>0</v>
      </c>
      <c r="L48" s="129">
        <f t="shared" si="4"/>
        <v>0</v>
      </c>
      <c r="M48" s="129">
        <f t="shared" si="4"/>
        <v>0</v>
      </c>
      <c r="N48" s="129">
        <f t="shared" si="4"/>
        <v>0</v>
      </c>
      <c r="O48" s="129">
        <f t="shared" si="4"/>
        <v>0</v>
      </c>
      <c r="P48" s="129">
        <f t="shared" si="4"/>
        <v>0</v>
      </c>
      <c r="Q48" s="129">
        <f t="shared" si="4"/>
        <v>0</v>
      </c>
      <c r="R48" s="130">
        <f t="shared" si="4"/>
        <v>0</v>
      </c>
      <c r="S48" s="128"/>
    </row>
    <row r="49" spans="1:20" s="116" customFormat="1" ht="15" customHeight="1" x14ac:dyDescent="0.25">
      <c r="A49" s="219" t="s">
        <v>27</v>
      </c>
      <c r="B49" s="220"/>
      <c r="C49" s="131"/>
      <c r="D49" s="131">
        <f t="shared" ref="D49:R49" si="5">-D$76*(D$84+D$89+D$94+D$97+D$102-$D$19)</f>
        <v>0</v>
      </c>
      <c r="E49" s="131">
        <f t="shared" si="5"/>
        <v>0</v>
      </c>
      <c r="F49" s="131">
        <f t="shared" si="5"/>
        <v>0</v>
      </c>
      <c r="G49" s="131">
        <f t="shared" si="5"/>
        <v>0</v>
      </c>
      <c r="H49" s="131">
        <f t="shared" si="5"/>
        <v>0</v>
      </c>
      <c r="I49" s="131">
        <f t="shared" si="5"/>
        <v>0</v>
      </c>
      <c r="J49" s="131">
        <f t="shared" si="5"/>
        <v>0</v>
      </c>
      <c r="K49" s="131">
        <f t="shared" si="5"/>
        <v>0</v>
      </c>
      <c r="L49" s="131">
        <f t="shared" si="5"/>
        <v>0</v>
      </c>
      <c r="M49" s="131">
        <f t="shared" si="5"/>
        <v>0</v>
      </c>
      <c r="N49" s="131">
        <f t="shared" si="5"/>
        <v>0</v>
      </c>
      <c r="O49" s="131">
        <f t="shared" si="5"/>
        <v>0</v>
      </c>
      <c r="P49" s="131">
        <f t="shared" si="5"/>
        <v>0</v>
      </c>
      <c r="Q49" s="131">
        <f t="shared" si="5"/>
        <v>0</v>
      </c>
      <c r="R49" s="132">
        <f t="shared" si="5"/>
        <v>0</v>
      </c>
      <c r="S49" s="128"/>
    </row>
    <row r="50" spans="1:20" s="116" customFormat="1" ht="15" customHeight="1" x14ac:dyDescent="0.25">
      <c r="A50" s="215" t="s">
        <v>15</v>
      </c>
      <c r="B50" s="216"/>
      <c r="C50" s="129">
        <f t="shared" ref="C50:R50" si="6">SUM(C46:C49)</f>
        <v>0</v>
      </c>
      <c r="D50" s="129">
        <f t="shared" si="6"/>
        <v>0</v>
      </c>
      <c r="E50" s="129">
        <f t="shared" si="6"/>
        <v>0</v>
      </c>
      <c r="F50" s="129">
        <f t="shared" si="6"/>
        <v>0</v>
      </c>
      <c r="G50" s="129">
        <f t="shared" si="6"/>
        <v>0</v>
      </c>
      <c r="H50" s="129">
        <f t="shared" si="6"/>
        <v>0</v>
      </c>
      <c r="I50" s="129">
        <f t="shared" si="6"/>
        <v>0</v>
      </c>
      <c r="J50" s="129">
        <f t="shared" si="6"/>
        <v>0</v>
      </c>
      <c r="K50" s="129">
        <f t="shared" si="6"/>
        <v>0</v>
      </c>
      <c r="L50" s="129">
        <f t="shared" si="6"/>
        <v>0</v>
      </c>
      <c r="M50" s="129">
        <f t="shared" si="6"/>
        <v>0</v>
      </c>
      <c r="N50" s="129">
        <f t="shared" si="6"/>
        <v>0</v>
      </c>
      <c r="O50" s="129">
        <f t="shared" si="6"/>
        <v>0</v>
      </c>
      <c r="P50" s="129">
        <f t="shared" si="6"/>
        <v>0</v>
      </c>
      <c r="Q50" s="129">
        <f t="shared" si="6"/>
        <v>0</v>
      </c>
      <c r="R50" s="130">
        <f t="shared" si="6"/>
        <v>0</v>
      </c>
      <c r="S50" s="128"/>
      <c r="T50" s="133"/>
    </row>
    <row r="51" spans="1:20" s="116" customFormat="1" ht="15" customHeight="1" thickBot="1" x14ac:dyDescent="0.3">
      <c r="A51" s="221" t="s">
        <v>16</v>
      </c>
      <c r="B51" s="222"/>
      <c r="C51" s="134">
        <f t="shared" ref="C51:R51" si="7">C50*(1+$B$11)^(-C$43)</f>
        <v>0</v>
      </c>
      <c r="D51" s="134">
        <f t="shared" si="7"/>
        <v>0</v>
      </c>
      <c r="E51" s="134">
        <f t="shared" si="7"/>
        <v>0</v>
      </c>
      <c r="F51" s="134">
        <f t="shared" si="7"/>
        <v>0</v>
      </c>
      <c r="G51" s="134">
        <f t="shared" si="7"/>
        <v>0</v>
      </c>
      <c r="H51" s="134">
        <f t="shared" si="7"/>
        <v>0</v>
      </c>
      <c r="I51" s="134">
        <f t="shared" si="7"/>
        <v>0</v>
      </c>
      <c r="J51" s="134">
        <f t="shared" si="7"/>
        <v>0</v>
      </c>
      <c r="K51" s="134">
        <f t="shared" si="7"/>
        <v>0</v>
      </c>
      <c r="L51" s="134">
        <f t="shared" si="7"/>
        <v>0</v>
      </c>
      <c r="M51" s="134">
        <f t="shared" si="7"/>
        <v>0</v>
      </c>
      <c r="N51" s="134">
        <f t="shared" si="7"/>
        <v>0</v>
      </c>
      <c r="O51" s="134">
        <f t="shared" si="7"/>
        <v>0</v>
      </c>
      <c r="P51" s="134">
        <f t="shared" si="7"/>
        <v>0</v>
      </c>
      <c r="Q51" s="134">
        <f t="shared" si="7"/>
        <v>0</v>
      </c>
      <c r="R51" s="135">
        <f t="shared" si="7"/>
        <v>0</v>
      </c>
      <c r="S51" s="136">
        <f>SUM(C51:R51)</f>
        <v>0</v>
      </c>
      <c r="T51" s="133"/>
    </row>
    <row r="52" spans="1:20" ht="15" customHeight="1" x14ac:dyDescent="0.2">
      <c r="C52" s="137"/>
      <c r="D52" s="137"/>
      <c r="E52" s="137"/>
      <c r="F52" s="137"/>
      <c r="G52" s="137"/>
      <c r="H52" s="137"/>
      <c r="I52" s="137"/>
      <c r="J52" s="137"/>
      <c r="K52" s="137"/>
      <c r="L52" s="137"/>
      <c r="M52" s="137"/>
      <c r="N52" s="137"/>
      <c r="O52" s="137"/>
      <c r="P52" s="137"/>
      <c r="Q52" s="137"/>
      <c r="R52" s="137"/>
      <c r="S52" s="138"/>
    </row>
    <row r="53" spans="1:20" ht="14.25" customHeight="1" thickBot="1" x14ac:dyDescent="0.25">
      <c r="C53" s="137"/>
      <c r="D53" s="137"/>
      <c r="E53" s="137"/>
      <c r="F53" s="137"/>
      <c r="G53" s="137"/>
      <c r="H53" s="137"/>
      <c r="I53" s="137"/>
      <c r="J53" s="137"/>
      <c r="K53" s="137"/>
      <c r="L53" s="137"/>
      <c r="M53" s="137"/>
      <c r="N53" s="137"/>
      <c r="O53" s="137"/>
      <c r="P53" s="137"/>
      <c r="Q53" s="137"/>
      <c r="R53" s="137"/>
      <c r="S53" s="138"/>
    </row>
    <row r="54" spans="1:20" ht="15" customHeight="1" x14ac:dyDescent="0.2">
      <c r="A54" s="106" t="s">
        <v>32</v>
      </c>
      <c r="B54" s="107"/>
      <c r="C54" s="139"/>
      <c r="D54" s="139"/>
      <c r="E54" s="139"/>
      <c r="F54" s="139"/>
      <c r="G54" s="139"/>
      <c r="H54" s="139"/>
      <c r="I54" s="139"/>
      <c r="J54" s="139"/>
      <c r="K54" s="139"/>
      <c r="L54" s="139"/>
      <c r="M54" s="139"/>
      <c r="N54" s="139"/>
      <c r="O54" s="139"/>
      <c r="P54" s="139"/>
      <c r="Q54" s="139"/>
      <c r="R54" s="139"/>
      <c r="S54" s="140"/>
    </row>
    <row r="55" spans="1:20" ht="15" customHeight="1" x14ac:dyDescent="0.2">
      <c r="A55" s="141" t="s">
        <v>9</v>
      </c>
      <c r="B55" s="108"/>
      <c r="C55" s="142">
        <f>C42</f>
        <v>2018</v>
      </c>
      <c r="D55" s="143"/>
      <c r="E55" s="143"/>
      <c r="F55" s="143"/>
      <c r="G55" s="143"/>
      <c r="H55" s="143"/>
      <c r="I55" s="143"/>
      <c r="J55" s="143"/>
      <c r="K55" s="143"/>
      <c r="L55" s="143"/>
      <c r="M55" s="143"/>
      <c r="N55" s="143"/>
      <c r="O55" s="143"/>
      <c r="P55" s="143"/>
      <c r="Q55" s="143"/>
      <c r="R55" s="143"/>
      <c r="S55" s="128"/>
    </row>
    <row r="56" spans="1:20" ht="15" customHeight="1" x14ac:dyDescent="0.2">
      <c r="A56" s="111" t="s">
        <v>10</v>
      </c>
      <c r="B56" s="112"/>
      <c r="C56" s="113">
        <v>0</v>
      </c>
      <c r="D56" s="113">
        <v>1</v>
      </c>
      <c r="E56" s="113">
        <v>2</v>
      </c>
      <c r="F56" s="113">
        <v>3</v>
      </c>
      <c r="G56" s="113">
        <v>4</v>
      </c>
      <c r="H56" s="113">
        <v>5</v>
      </c>
      <c r="I56" s="113">
        <v>6</v>
      </c>
      <c r="J56" s="113">
        <v>7</v>
      </c>
      <c r="K56" s="113">
        <v>8</v>
      </c>
      <c r="L56" s="113">
        <v>9</v>
      </c>
      <c r="M56" s="113">
        <v>10</v>
      </c>
      <c r="N56" s="113">
        <v>11</v>
      </c>
      <c r="O56" s="113">
        <v>12</v>
      </c>
      <c r="P56" s="113">
        <v>13</v>
      </c>
      <c r="Q56" s="113">
        <v>14</v>
      </c>
      <c r="R56" s="114">
        <v>15</v>
      </c>
      <c r="S56" s="115" t="s">
        <v>11</v>
      </c>
    </row>
    <row r="57" spans="1:20" ht="17.25" customHeight="1" thickBot="1" x14ac:dyDescent="0.25">
      <c r="A57" s="117" t="s">
        <v>12</v>
      </c>
      <c r="B57" s="118"/>
      <c r="C57" s="119">
        <f>C42</f>
        <v>2018</v>
      </c>
      <c r="D57" s="120">
        <f t="shared" ref="D57:Q57" si="8">C57+1</f>
        <v>2019</v>
      </c>
      <c r="E57" s="120">
        <f t="shared" si="8"/>
        <v>2020</v>
      </c>
      <c r="F57" s="120">
        <f t="shared" si="8"/>
        <v>2021</v>
      </c>
      <c r="G57" s="120">
        <f t="shared" si="8"/>
        <v>2022</v>
      </c>
      <c r="H57" s="120">
        <f t="shared" si="8"/>
        <v>2023</v>
      </c>
      <c r="I57" s="120">
        <f t="shared" si="8"/>
        <v>2024</v>
      </c>
      <c r="J57" s="120">
        <f t="shared" si="8"/>
        <v>2025</v>
      </c>
      <c r="K57" s="120">
        <f t="shared" si="8"/>
        <v>2026</v>
      </c>
      <c r="L57" s="120">
        <f t="shared" si="8"/>
        <v>2027</v>
      </c>
      <c r="M57" s="120">
        <f t="shared" si="8"/>
        <v>2028</v>
      </c>
      <c r="N57" s="120">
        <f t="shared" si="8"/>
        <v>2029</v>
      </c>
      <c r="O57" s="120">
        <f t="shared" si="8"/>
        <v>2030</v>
      </c>
      <c r="P57" s="120">
        <f t="shared" si="8"/>
        <v>2031</v>
      </c>
      <c r="Q57" s="120">
        <f t="shared" si="8"/>
        <v>2032</v>
      </c>
      <c r="R57" s="121">
        <f>P57+1</f>
        <v>2032</v>
      </c>
      <c r="S57" s="122" t="s">
        <v>13</v>
      </c>
    </row>
    <row r="58" spans="1:20" s="116" customFormat="1" ht="15" customHeight="1" x14ac:dyDescent="0.25">
      <c r="A58" s="111" t="s">
        <v>17</v>
      </c>
      <c r="B58" s="112"/>
      <c r="C58" s="75"/>
      <c r="D58" s="75"/>
      <c r="E58" s="75"/>
      <c r="F58" s="75"/>
      <c r="G58" s="75"/>
      <c r="H58" s="75"/>
      <c r="I58" s="75"/>
      <c r="J58" s="75"/>
      <c r="K58" s="75"/>
      <c r="L58" s="75"/>
      <c r="M58" s="75"/>
      <c r="N58" s="75"/>
      <c r="O58" s="75"/>
      <c r="P58" s="75"/>
      <c r="Q58" s="75"/>
      <c r="R58" s="144"/>
      <c r="S58" s="145"/>
    </row>
    <row r="59" spans="1:20" s="116" customFormat="1" ht="15" customHeight="1" x14ac:dyDescent="0.25">
      <c r="A59" s="217" t="s">
        <v>49</v>
      </c>
      <c r="B59" s="218"/>
      <c r="C59" s="129"/>
      <c r="D59" s="129">
        <f t="shared" ref="D59:R59" si="9">$E$23*(D$83+D$88+D$93+D$96+D$101)</f>
        <v>0</v>
      </c>
      <c r="E59" s="129">
        <f t="shared" si="9"/>
        <v>0</v>
      </c>
      <c r="F59" s="129">
        <f t="shared" si="9"/>
        <v>0</v>
      </c>
      <c r="G59" s="129">
        <f t="shared" si="9"/>
        <v>0</v>
      </c>
      <c r="H59" s="129">
        <f t="shared" si="9"/>
        <v>0</v>
      </c>
      <c r="I59" s="129">
        <f t="shared" si="9"/>
        <v>0</v>
      </c>
      <c r="J59" s="129">
        <f t="shared" si="9"/>
        <v>0</v>
      </c>
      <c r="K59" s="129">
        <f t="shared" si="9"/>
        <v>0</v>
      </c>
      <c r="L59" s="129">
        <f t="shared" si="9"/>
        <v>0</v>
      </c>
      <c r="M59" s="129">
        <f t="shared" si="9"/>
        <v>0</v>
      </c>
      <c r="N59" s="129">
        <f t="shared" si="9"/>
        <v>0</v>
      </c>
      <c r="O59" s="129">
        <f t="shared" si="9"/>
        <v>0</v>
      </c>
      <c r="P59" s="129">
        <f t="shared" si="9"/>
        <v>0</v>
      </c>
      <c r="Q59" s="129">
        <f t="shared" si="9"/>
        <v>0</v>
      </c>
      <c r="R59" s="130">
        <f t="shared" si="9"/>
        <v>0</v>
      </c>
      <c r="S59" s="128"/>
    </row>
    <row r="60" spans="1:20" s="116" customFormat="1" ht="15" customHeight="1" x14ac:dyDescent="0.25">
      <c r="A60" s="217" t="s">
        <v>24</v>
      </c>
      <c r="B60" s="218"/>
      <c r="C60" s="129"/>
      <c r="D60" s="129">
        <f t="shared" ref="D60:R60" si="10">$E$23*$C$69*D$87</f>
        <v>0</v>
      </c>
      <c r="E60" s="129">
        <f t="shared" si="10"/>
        <v>0</v>
      </c>
      <c r="F60" s="129">
        <f t="shared" si="10"/>
        <v>0</v>
      </c>
      <c r="G60" s="129">
        <f t="shared" si="10"/>
        <v>0</v>
      </c>
      <c r="H60" s="129">
        <f t="shared" si="10"/>
        <v>0</v>
      </c>
      <c r="I60" s="129">
        <f t="shared" si="10"/>
        <v>0</v>
      </c>
      <c r="J60" s="129">
        <f t="shared" si="10"/>
        <v>0</v>
      </c>
      <c r="K60" s="129">
        <f t="shared" si="10"/>
        <v>0</v>
      </c>
      <c r="L60" s="129">
        <f t="shared" si="10"/>
        <v>0</v>
      </c>
      <c r="M60" s="129">
        <f t="shared" si="10"/>
        <v>0</v>
      </c>
      <c r="N60" s="129">
        <f t="shared" si="10"/>
        <v>0</v>
      </c>
      <c r="O60" s="129">
        <f t="shared" si="10"/>
        <v>0</v>
      </c>
      <c r="P60" s="129">
        <f t="shared" si="10"/>
        <v>0</v>
      </c>
      <c r="Q60" s="129">
        <f t="shared" si="10"/>
        <v>0</v>
      </c>
      <c r="R60" s="130">
        <f t="shared" si="10"/>
        <v>0</v>
      </c>
      <c r="S60" s="128"/>
    </row>
    <row r="61" spans="1:20" s="116" customFormat="1" ht="15" customHeight="1" x14ac:dyDescent="0.25">
      <c r="A61" s="219" t="s">
        <v>18</v>
      </c>
      <c r="B61" s="220"/>
      <c r="C61" s="131">
        <f>-D23</f>
        <v>0</v>
      </c>
      <c r="D61" s="131"/>
      <c r="E61" s="131"/>
      <c r="F61" s="131"/>
      <c r="G61" s="131"/>
      <c r="H61" s="131"/>
      <c r="I61" s="131"/>
      <c r="J61" s="131"/>
      <c r="K61" s="131"/>
      <c r="L61" s="131"/>
      <c r="M61" s="131"/>
      <c r="N61" s="131"/>
      <c r="O61" s="131"/>
      <c r="P61" s="131"/>
      <c r="Q61" s="131"/>
      <c r="R61" s="132"/>
      <c r="S61" s="128"/>
    </row>
    <row r="62" spans="1:20" s="116" customFormat="1" ht="15" customHeight="1" x14ac:dyDescent="0.25">
      <c r="A62" s="215" t="s">
        <v>15</v>
      </c>
      <c r="B62" s="216"/>
      <c r="C62" s="129">
        <f t="shared" ref="C62:R62" si="11">SUM(C59:C61)</f>
        <v>0</v>
      </c>
      <c r="D62" s="129">
        <f t="shared" si="11"/>
        <v>0</v>
      </c>
      <c r="E62" s="129">
        <f t="shared" si="11"/>
        <v>0</v>
      </c>
      <c r="F62" s="129">
        <f t="shared" si="11"/>
        <v>0</v>
      </c>
      <c r="G62" s="129">
        <f t="shared" si="11"/>
        <v>0</v>
      </c>
      <c r="H62" s="129">
        <f t="shared" si="11"/>
        <v>0</v>
      </c>
      <c r="I62" s="129">
        <f t="shared" si="11"/>
        <v>0</v>
      </c>
      <c r="J62" s="129">
        <f t="shared" si="11"/>
        <v>0</v>
      </c>
      <c r="K62" s="129">
        <f t="shared" si="11"/>
        <v>0</v>
      </c>
      <c r="L62" s="129">
        <f t="shared" si="11"/>
        <v>0</v>
      </c>
      <c r="M62" s="129">
        <f t="shared" si="11"/>
        <v>0</v>
      </c>
      <c r="N62" s="129">
        <f t="shared" si="11"/>
        <v>0</v>
      </c>
      <c r="O62" s="129">
        <f t="shared" si="11"/>
        <v>0</v>
      </c>
      <c r="P62" s="129">
        <f t="shared" si="11"/>
        <v>0</v>
      </c>
      <c r="Q62" s="129">
        <f t="shared" si="11"/>
        <v>0</v>
      </c>
      <c r="R62" s="130">
        <f t="shared" si="11"/>
        <v>0</v>
      </c>
      <c r="S62" s="128"/>
    </row>
    <row r="63" spans="1:20" s="116" customFormat="1" ht="15" customHeight="1" thickBot="1" x14ac:dyDescent="0.3">
      <c r="A63" s="221" t="s">
        <v>16</v>
      </c>
      <c r="B63" s="222"/>
      <c r="C63" s="134">
        <f t="shared" ref="C63:R63" si="12">C62*(1+$B$11)^(-C$56)</f>
        <v>0</v>
      </c>
      <c r="D63" s="134">
        <f t="shared" si="12"/>
        <v>0</v>
      </c>
      <c r="E63" s="134">
        <f t="shared" si="12"/>
        <v>0</v>
      </c>
      <c r="F63" s="134">
        <f t="shared" si="12"/>
        <v>0</v>
      </c>
      <c r="G63" s="134">
        <f t="shared" si="12"/>
        <v>0</v>
      </c>
      <c r="H63" s="134">
        <f t="shared" si="12"/>
        <v>0</v>
      </c>
      <c r="I63" s="134">
        <f t="shared" si="12"/>
        <v>0</v>
      </c>
      <c r="J63" s="134">
        <f t="shared" si="12"/>
        <v>0</v>
      </c>
      <c r="K63" s="134">
        <f t="shared" si="12"/>
        <v>0</v>
      </c>
      <c r="L63" s="134">
        <f t="shared" si="12"/>
        <v>0</v>
      </c>
      <c r="M63" s="134">
        <f t="shared" si="12"/>
        <v>0</v>
      </c>
      <c r="N63" s="134">
        <f t="shared" si="12"/>
        <v>0</v>
      </c>
      <c r="O63" s="134">
        <f t="shared" si="12"/>
        <v>0</v>
      </c>
      <c r="P63" s="134">
        <f t="shared" si="12"/>
        <v>0</v>
      </c>
      <c r="Q63" s="134">
        <f t="shared" si="12"/>
        <v>0</v>
      </c>
      <c r="R63" s="135">
        <f t="shared" si="12"/>
        <v>0</v>
      </c>
      <c r="S63" s="136">
        <f>SUM(C63:R63)</f>
        <v>0</v>
      </c>
    </row>
    <row r="64" spans="1:20" s="147" customFormat="1" ht="15" customHeight="1" x14ac:dyDescent="0.25">
      <c r="A64" s="146"/>
      <c r="B64" s="123"/>
      <c r="C64" s="123"/>
      <c r="D64" s="123"/>
      <c r="E64" s="123"/>
      <c r="F64" s="123"/>
      <c r="G64" s="123"/>
      <c r="H64" s="123"/>
      <c r="I64" s="123"/>
      <c r="J64" s="123"/>
      <c r="K64" s="123"/>
      <c r="L64" s="123"/>
      <c r="M64" s="123"/>
      <c r="N64" s="123"/>
      <c r="O64" s="123"/>
      <c r="P64" s="123"/>
      <c r="Q64" s="123"/>
    </row>
    <row r="65" spans="1:18" s="41" customFormat="1" x14ac:dyDescent="0.2"/>
    <row r="66" spans="1:18" ht="12.75" thickBot="1" x14ac:dyDescent="0.25"/>
    <row r="67" spans="1:18" x14ac:dyDescent="0.2">
      <c r="A67" s="148" t="s">
        <v>25</v>
      </c>
      <c r="B67" s="64"/>
      <c r="C67" s="3"/>
    </row>
    <row r="68" spans="1:18" x14ac:dyDescent="0.2">
      <c r="A68" s="66" t="s">
        <v>63</v>
      </c>
      <c r="B68" s="58"/>
      <c r="C68" s="4"/>
    </row>
    <row r="69" spans="1:18" ht="12.75" thickBot="1" x14ac:dyDescent="0.25">
      <c r="A69" s="149" t="s">
        <v>26</v>
      </c>
      <c r="B69" s="150"/>
      <c r="C69" s="151">
        <f>C67*C68</f>
        <v>0</v>
      </c>
    </row>
    <row r="72" spans="1:18" x14ac:dyDescent="0.2">
      <c r="A72" s="61" t="s">
        <v>42</v>
      </c>
      <c r="B72" s="152" t="s">
        <v>10</v>
      </c>
      <c r="C72" s="152"/>
      <c r="D72" s="153">
        <f t="shared" ref="D72:R72" si="13">D43</f>
        <v>1</v>
      </c>
      <c r="E72" s="153">
        <f t="shared" si="13"/>
        <v>2</v>
      </c>
      <c r="F72" s="153">
        <f t="shared" si="13"/>
        <v>3</v>
      </c>
      <c r="G72" s="153">
        <f t="shared" si="13"/>
        <v>4</v>
      </c>
      <c r="H72" s="153">
        <f t="shared" si="13"/>
        <v>5</v>
      </c>
      <c r="I72" s="153">
        <f t="shared" si="13"/>
        <v>6</v>
      </c>
      <c r="J72" s="153">
        <f t="shared" si="13"/>
        <v>7</v>
      </c>
      <c r="K72" s="153">
        <f t="shared" si="13"/>
        <v>8</v>
      </c>
      <c r="L72" s="153">
        <f t="shared" si="13"/>
        <v>9</v>
      </c>
      <c r="M72" s="153">
        <f t="shared" si="13"/>
        <v>10</v>
      </c>
      <c r="N72" s="153">
        <f t="shared" si="13"/>
        <v>11</v>
      </c>
      <c r="O72" s="153">
        <f t="shared" si="13"/>
        <v>12</v>
      </c>
      <c r="P72" s="153">
        <f t="shared" si="13"/>
        <v>13</v>
      </c>
      <c r="Q72" s="153">
        <f t="shared" si="13"/>
        <v>14</v>
      </c>
      <c r="R72" s="153">
        <f t="shared" si="13"/>
        <v>15</v>
      </c>
    </row>
    <row r="73" spans="1:18" x14ac:dyDescent="0.2">
      <c r="A73" s="61" t="s">
        <v>14</v>
      </c>
      <c r="B73" s="61"/>
      <c r="C73" s="61"/>
      <c r="D73" s="61"/>
      <c r="E73" s="61"/>
      <c r="F73" s="61"/>
      <c r="G73" s="61"/>
      <c r="H73" s="61"/>
      <c r="I73" s="61"/>
      <c r="J73" s="61"/>
      <c r="K73" s="61"/>
      <c r="L73" s="61"/>
      <c r="M73" s="61"/>
      <c r="N73" s="61"/>
      <c r="O73" s="61"/>
      <c r="P73" s="61"/>
      <c r="Q73" s="61"/>
      <c r="R73" s="61"/>
    </row>
    <row r="74" spans="1:18" x14ac:dyDescent="0.2">
      <c r="A74" s="61"/>
      <c r="B74" s="61"/>
      <c r="C74" s="61"/>
      <c r="D74" s="61"/>
      <c r="E74" s="61"/>
      <c r="F74" s="61"/>
      <c r="G74" s="61"/>
      <c r="H74" s="61"/>
      <c r="I74" s="61"/>
      <c r="J74" s="61"/>
      <c r="K74" s="61"/>
      <c r="L74" s="61"/>
      <c r="M74" s="61"/>
      <c r="N74" s="61"/>
      <c r="O74" s="61"/>
      <c r="P74" s="61"/>
      <c r="Q74" s="61"/>
      <c r="R74" s="61"/>
    </row>
    <row r="75" spans="1:18" ht="12.75" thickBot="1" x14ac:dyDescent="0.25">
      <c r="A75" s="154" t="s">
        <v>64</v>
      </c>
      <c r="B75" s="155"/>
      <c r="C75" s="155"/>
      <c r="D75" s="156">
        <f>$B$19-$D$19</f>
        <v>0</v>
      </c>
      <c r="E75" s="157"/>
      <c r="F75" s="61"/>
      <c r="G75" s="61"/>
      <c r="H75" s="61"/>
      <c r="I75" s="61"/>
      <c r="J75" s="61"/>
      <c r="K75" s="61"/>
      <c r="L75" s="61"/>
      <c r="M75" s="61"/>
      <c r="N75" s="61"/>
      <c r="O75" s="61"/>
      <c r="P75" s="61"/>
      <c r="Q75" s="61"/>
      <c r="R75" s="61"/>
    </row>
    <row r="76" spans="1:18" ht="14.25" thickBot="1" x14ac:dyDescent="0.3">
      <c r="A76" s="246" t="s">
        <v>44</v>
      </c>
      <c r="B76" s="247"/>
      <c r="C76" s="158"/>
      <c r="D76" s="159">
        <f t="shared" ref="D76:R76" si="14">IF(D$43&lt;=$A$19,1,0)</f>
        <v>0</v>
      </c>
      <c r="E76" s="159">
        <f t="shared" si="14"/>
        <v>0</v>
      </c>
      <c r="F76" s="159">
        <f t="shared" si="14"/>
        <v>0</v>
      </c>
      <c r="G76" s="159">
        <f t="shared" si="14"/>
        <v>0</v>
      </c>
      <c r="H76" s="159">
        <f t="shared" si="14"/>
        <v>0</v>
      </c>
      <c r="I76" s="159">
        <f t="shared" si="14"/>
        <v>0</v>
      </c>
      <c r="J76" s="159">
        <f t="shared" si="14"/>
        <v>0</v>
      </c>
      <c r="K76" s="159">
        <f t="shared" si="14"/>
        <v>0</v>
      </c>
      <c r="L76" s="159">
        <f t="shared" si="14"/>
        <v>0</v>
      </c>
      <c r="M76" s="159">
        <f t="shared" si="14"/>
        <v>0</v>
      </c>
      <c r="N76" s="159">
        <f t="shared" si="14"/>
        <v>0</v>
      </c>
      <c r="O76" s="159">
        <f t="shared" si="14"/>
        <v>0</v>
      </c>
      <c r="P76" s="159">
        <f t="shared" si="14"/>
        <v>0</v>
      </c>
      <c r="Q76" s="159">
        <f t="shared" si="14"/>
        <v>0</v>
      </c>
      <c r="R76" s="160">
        <f t="shared" si="14"/>
        <v>0</v>
      </c>
    </row>
    <row r="77" spans="1:18" ht="28.5" customHeight="1" thickBot="1" x14ac:dyDescent="0.3">
      <c r="A77" s="246" t="s">
        <v>65</v>
      </c>
      <c r="B77" s="247"/>
      <c r="C77" s="158"/>
      <c r="D77" s="159">
        <f t="shared" ref="D77:R77" si="15">IF(D$43&lt;=$A$19,1,$E$23)</f>
        <v>0.85</v>
      </c>
      <c r="E77" s="159">
        <f t="shared" si="15"/>
        <v>0.85</v>
      </c>
      <c r="F77" s="159">
        <f t="shared" si="15"/>
        <v>0.85</v>
      </c>
      <c r="G77" s="159">
        <f t="shared" si="15"/>
        <v>0.85</v>
      </c>
      <c r="H77" s="159">
        <f t="shared" si="15"/>
        <v>0.85</v>
      </c>
      <c r="I77" s="159">
        <f t="shared" si="15"/>
        <v>0.85</v>
      </c>
      <c r="J77" s="159">
        <f t="shared" si="15"/>
        <v>0.85</v>
      </c>
      <c r="K77" s="159">
        <f t="shared" si="15"/>
        <v>0.85</v>
      </c>
      <c r="L77" s="159">
        <f t="shared" si="15"/>
        <v>0.85</v>
      </c>
      <c r="M77" s="159">
        <f t="shared" si="15"/>
        <v>0.85</v>
      </c>
      <c r="N77" s="159">
        <f t="shared" si="15"/>
        <v>0.85</v>
      </c>
      <c r="O77" s="159">
        <f t="shared" si="15"/>
        <v>0.85</v>
      </c>
      <c r="P77" s="159">
        <f t="shared" si="15"/>
        <v>0.85</v>
      </c>
      <c r="Q77" s="159">
        <f t="shared" si="15"/>
        <v>0.85</v>
      </c>
      <c r="R77" s="160">
        <f t="shared" si="15"/>
        <v>0.85</v>
      </c>
    </row>
    <row r="78" spans="1:18" x14ac:dyDescent="0.2">
      <c r="A78" s="161"/>
      <c r="B78" s="107"/>
      <c r="C78" s="107"/>
      <c r="D78" s="64"/>
      <c r="E78" s="64"/>
      <c r="F78" s="64"/>
      <c r="G78" s="64"/>
      <c r="H78" s="64"/>
      <c r="I78" s="64"/>
      <c r="J78" s="64"/>
      <c r="K78" s="64"/>
      <c r="L78" s="64"/>
      <c r="M78" s="64"/>
      <c r="N78" s="64"/>
      <c r="O78" s="64"/>
      <c r="P78" s="64"/>
      <c r="Q78" s="64"/>
      <c r="R78" s="64"/>
    </row>
    <row r="79" spans="1:18" x14ac:dyDescent="0.2">
      <c r="A79" s="61"/>
      <c r="B79" s="61"/>
      <c r="C79" s="61"/>
      <c r="D79" s="61"/>
      <c r="E79" s="61"/>
      <c r="F79" s="61"/>
      <c r="G79" s="61"/>
      <c r="H79" s="61"/>
      <c r="I79" s="61"/>
      <c r="J79" s="61"/>
      <c r="K79" s="61"/>
      <c r="L79" s="61"/>
      <c r="M79" s="61"/>
      <c r="N79" s="61"/>
      <c r="O79" s="61"/>
      <c r="P79" s="61"/>
      <c r="Q79" s="61"/>
      <c r="R79" s="61"/>
    </row>
    <row r="80" spans="1:18" ht="19.5" thickBot="1" x14ac:dyDescent="0.35">
      <c r="A80" s="162" t="s">
        <v>49</v>
      </c>
      <c r="B80" s="152"/>
      <c r="C80" s="152"/>
      <c r="D80" s="152"/>
      <c r="E80" s="152"/>
      <c r="F80" s="152"/>
      <c r="G80" s="152"/>
      <c r="H80" s="152"/>
      <c r="I80" s="152"/>
      <c r="J80" s="152"/>
      <c r="K80" s="152"/>
      <c r="L80" s="152"/>
      <c r="M80" s="152"/>
      <c r="N80" s="152"/>
      <c r="O80" s="152"/>
      <c r="P80" s="152"/>
      <c r="Q80" s="152"/>
      <c r="R80" s="152"/>
    </row>
    <row r="81" spans="1:18" ht="13.5" thickBot="1" x14ac:dyDescent="0.25">
      <c r="A81" s="207" t="s">
        <v>78</v>
      </c>
      <c r="B81" s="208"/>
      <c r="C81" s="208"/>
      <c r="D81" s="205">
        <f>D77*(D84+D89+D94+D97+D102)</f>
        <v>0</v>
      </c>
      <c r="E81" s="205">
        <f t="shared" ref="E81:R81" si="16">E77*(E84+E89+E94+E97+E102)</f>
        <v>0</v>
      </c>
      <c r="F81" s="205">
        <f t="shared" si="16"/>
        <v>0</v>
      </c>
      <c r="G81" s="205">
        <f t="shared" si="16"/>
        <v>0</v>
      </c>
      <c r="H81" s="205">
        <f t="shared" si="16"/>
        <v>0</v>
      </c>
      <c r="I81" s="205">
        <f t="shared" si="16"/>
        <v>0</v>
      </c>
      <c r="J81" s="205">
        <f t="shared" si="16"/>
        <v>0</v>
      </c>
      <c r="K81" s="205">
        <f t="shared" si="16"/>
        <v>0</v>
      </c>
      <c r="L81" s="205">
        <f t="shared" si="16"/>
        <v>0</v>
      </c>
      <c r="M81" s="205">
        <f t="shared" si="16"/>
        <v>0</v>
      </c>
      <c r="N81" s="205">
        <f t="shared" si="16"/>
        <v>0</v>
      </c>
      <c r="O81" s="205">
        <f t="shared" si="16"/>
        <v>0</v>
      </c>
      <c r="P81" s="205">
        <f t="shared" si="16"/>
        <v>0</v>
      </c>
      <c r="Q81" s="205">
        <f t="shared" si="16"/>
        <v>0</v>
      </c>
      <c r="R81" s="206">
        <f t="shared" si="16"/>
        <v>0</v>
      </c>
    </row>
    <row r="82" spans="1:18" ht="7.5" customHeight="1" thickBot="1" x14ac:dyDescent="0.35">
      <c r="A82" s="162"/>
      <c r="B82" s="152"/>
      <c r="C82" s="152"/>
      <c r="D82" s="152"/>
      <c r="E82" s="152"/>
      <c r="F82" s="152"/>
      <c r="G82" s="152"/>
      <c r="H82" s="152"/>
      <c r="I82" s="152"/>
      <c r="J82" s="152"/>
      <c r="K82" s="152"/>
      <c r="L82" s="152"/>
      <c r="M82" s="152"/>
      <c r="N82" s="152"/>
      <c r="O82" s="152"/>
      <c r="P82" s="152"/>
      <c r="Q82" s="152"/>
      <c r="R82" s="152"/>
    </row>
    <row r="83" spans="1:18" ht="13.5" x14ac:dyDescent="0.25">
      <c r="A83" s="225" t="s">
        <v>68</v>
      </c>
      <c r="B83" s="224"/>
      <c r="C83" s="224"/>
      <c r="D83" s="163">
        <f>D$84*D$87</f>
        <v>0</v>
      </c>
      <c r="E83" s="163">
        <f t="shared" ref="E83:R83" si="17">E$84*E$87</f>
        <v>0</v>
      </c>
      <c r="F83" s="163">
        <f t="shared" si="17"/>
        <v>0</v>
      </c>
      <c r="G83" s="163">
        <f t="shared" si="17"/>
        <v>0</v>
      </c>
      <c r="H83" s="163">
        <f t="shared" si="17"/>
        <v>0</v>
      </c>
      <c r="I83" s="163">
        <f t="shared" si="17"/>
        <v>0</v>
      </c>
      <c r="J83" s="163">
        <f t="shared" si="17"/>
        <v>0</v>
      </c>
      <c r="K83" s="163">
        <f t="shared" si="17"/>
        <v>0</v>
      </c>
      <c r="L83" s="163">
        <f t="shared" si="17"/>
        <v>0</v>
      </c>
      <c r="M83" s="163">
        <f t="shared" si="17"/>
        <v>0</v>
      </c>
      <c r="N83" s="163">
        <f t="shared" si="17"/>
        <v>0</v>
      </c>
      <c r="O83" s="163">
        <f t="shared" si="17"/>
        <v>0</v>
      </c>
      <c r="P83" s="163">
        <f t="shared" si="17"/>
        <v>0</v>
      </c>
      <c r="Q83" s="163">
        <f t="shared" si="17"/>
        <v>0</v>
      </c>
      <c r="R83" s="164">
        <f t="shared" si="17"/>
        <v>0</v>
      </c>
    </row>
    <row r="84" spans="1:18" ht="13.5" x14ac:dyDescent="0.25">
      <c r="A84" s="211" t="s">
        <v>88</v>
      </c>
      <c r="B84" s="212"/>
      <c r="C84" s="212"/>
      <c r="D84" s="165">
        <f>D85+D86</f>
        <v>0</v>
      </c>
      <c r="E84" s="165">
        <f t="shared" ref="E84:R84" si="18">E85+E86</f>
        <v>0</v>
      </c>
      <c r="F84" s="165">
        <f t="shared" si="18"/>
        <v>0</v>
      </c>
      <c r="G84" s="165">
        <f t="shared" si="18"/>
        <v>0</v>
      </c>
      <c r="H84" s="165">
        <f t="shared" si="18"/>
        <v>0</v>
      </c>
      <c r="I84" s="165">
        <f t="shared" si="18"/>
        <v>0</v>
      </c>
      <c r="J84" s="165">
        <f t="shared" si="18"/>
        <v>0</v>
      </c>
      <c r="K84" s="165">
        <f t="shared" si="18"/>
        <v>0</v>
      </c>
      <c r="L84" s="165">
        <f t="shared" si="18"/>
        <v>0</v>
      </c>
      <c r="M84" s="165">
        <f t="shared" si="18"/>
        <v>0</v>
      </c>
      <c r="N84" s="165">
        <f t="shared" si="18"/>
        <v>0</v>
      </c>
      <c r="O84" s="165">
        <f t="shared" si="18"/>
        <v>0</v>
      </c>
      <c r="P84" s="165">
        <f t="shared" si="18"/>
        <v>0</v>
      </c>
      <c r="Q84" s="165">
        <f t="shared" si="18"/>
        <v>0</v>
      </c>
      <c r="R84" s="166">
        <f t="shared" si="18"/>
        <v>0</v>
      </c>
    </row>
    <row r="85" spans="1:18" ht="13.5" x14ac:dyDescent="0.25">
      <c r="A85" s="211" t="s">
        <v>89</v>
      </c>
      <c r="B85" s="212"/>
      <c r="C85" s="212"/>
      <c r="D85" s="165">
        <f>$A$15</f>
        <v>0</v>
      </c>
      <c r="E85" s="165">
        <f t="shared" ref="E85:R85" si="19">$A$15</f>
        <v>0</v>
      </c>
      <c r="F85" s="165">
        <f t="shared" si="19"/>
        <v>0</v>
      </c>
      <c r="G85" s="165">
        <f t="shared" si="19"/>
        <v>0</v>
      </c>
      <c r="H85" s="165">
        <f t="shared" si="19"/>
        <v>0</v>
      </c>
      <c r="I85" s="165">
        <f t="shared" si="19"/>
        <v>0</v>
      </c>
      <c r="J85" s="165">
        <f t="shared" si="19"/>
        <v>0</v>
      </c>
      <c r="K85" s="165">
        <f t="shared" si="19"/>
        <v>0</v>
      </c>
      <c r="L85" s="165">
        <f t="shared" si="19"/>
        <v>0</v>
      </c>
      <c r="M85" s="165">
        <f t="shared" si="19"/>
        <v>0</v>
      </c>
      <c r="N85" s="165">
        <f t="shared" si="19"/>
        <v>0</v>
      </c>
      <c r="O85" s="165">
        <f t="shared" si="19"/>
        <v>0</v>
      </c>
      <c r="P85" s="165">
        <f t="shared" si="19"/>
        <v>0</v>
      </c>
      <c r="Q85" s="165">
        <f t="shared" si="19"/>
        <v>0</v>
      </c>
      <c r="R85" s="166">
        <f t="shared" si="19"/>
        <v>0</v>
      </c>
    </row>
    <row r="86" spans="1:18" ht="13.5" x14ac:dyDescent="0.25">
      <c r="A86" s="211" t="s">
        <v>90</v>
      </c>
      <c r="B86" s="212"/>
      <c r="C86" s="212"/>
      <c r="D86" s="167">
        <f t="shared" ref="D86:R86" si="20">D$111+D$120</f>
        <v>0</v>
      </c>
      <c r="E86" s="167">
        <f t="shared" si="20"/>
        <v>0</v>
      </c>
      <c r="F86" s="167">
        <f t="shared" si="20"/>
        <v>0</v>
      </c>
      <c r="G86" s="167">
        <f t="shared" si="20"/>
        <v>0</v>
      </c>
      <c r="H86" s="167">
        <f t="shared" si="20"/>
        <v>0</v>
      </c>
      <c r="I86" s="167">
        <f t="shared" si="20"/>
        <v>0</v>
      </c>
      <c r="J86" s="167">
        <f t="shared" si="20"/>
        <v>0</v>
      </c>
      <c r="K86" s="167">
        <f t="shared" si="20"/>
        <v>0</v>
      </c>
      <c r="L86" s="167">
        <f t="shared" si="20"/>
        <v>0</v>
      </c>
      <c r="M86" s="167">
        <f t="shared" si="20"/>
        <v>0</v>
      </c>
      <c r="N86" s="167">
        <f t="shared" si="20"/>
        <v>0</v>
      </c>
      <c r="O86" s="167">
        <f t="shared" si="20"/>
        <v>0</v>
      </c>
      <c r="P86" s="167">
        <f t="shared" si="20"/>
        <v>0</v>
      </c>
      <c r="Q86" s="167">
        <f t="shared" si="20"/>
        <v>0</v>
      </c>
      <c r="R86" s="168">
        <f t="shared" si="20"/>
        <v>0</v>
      </c>
    </row>
    <row r="87" spans="1:18" ht="14.25" thickBot="1" x14ac:dyDescent="0.3">
      <c r="A87" s="226" t="s">
        <v>55</v>
      </c>
      <c r="B87" s="227"/>
      <c r="C87" s="227"/>
      <c r="D87" s="169">
        <f t="shared" ref="D87:R87" si="21">(1+$C$11)^D$43</f>
        <v>1</v>
      </c>
      <c r="E87" s="169">
        <f t="shared" si="21"/>
        <v>1</v>
      </c>
      <c r="F87" s="169">
        <f t="shared" si="21"/>
        <v>1</v>
      </c>
      <c r="G87" s="169">
        <f t="shared" si="21"/>
        <v>1</v>
      </c>
      <c r="H87" s="169">
        <f t="shared" si="21"/>
        <v>1</v>
      </c>
      <c r="I87" s="169">
        <f t="shared" si="21"/>
        <v>1</v>
      </c>
      <c r="J87" s="169">
        <f t="shared" si="21"/>
        <v>1</v>
      </c>
      <c r="K87" s="169">
        <f t="shared" si="21"/>
        <v>1</v>
      </c>
      <c r="L87" s="169">
        <f t="shared" si="21"/>
        <v>1</v>
      </c>
      <c r="M87" s="169">
        <f t="shared" si="21"/>
        <v>1</v>
      </c>
      <c r="N87" s="169">
        <f t="shared" si="21"/>
        <v>1</v>
      </c>
      <c r="O87" s="169">
        <f t="shared" si="21"/>
        <v>1</v>
      </c>
      <c r="P87" s="169">
        <f t="shared" si="21"/>
        <v>1</v>
      </c>
      <c r="Q87" s="169">
        <f t="shared" si="21"/>
        <v>1</v>
      </c>
      <c r="R87" s="170">
        <f t="shared" si="21"/>
        <v>1</v>
      </c>
    </row>
    <row r="88" spans="1:18" ht="13.5" x14ac:dyDescent="0.25">
      <c r="A88" s="225" t="s">
        <v>51</v>
      </c>
      <c r="B88" s="224"/>
      <c r="C88" s="224"/>
      <c r="D88" s="171">
        <f t="shared" ref="D88:R88" si="22">D$89*D$92</f>
        <v>0</v>
      </c>
      <c r="E88" s="171">
        <f t="shared" si="22"/>
        <v>0</v>
      </c>
      <c r="F88" s="171">
        <f t="shared" si="22"/>
        <v>0</v>
      </c>
      <c r="G88" s="171">
        <f t="shared" si="22"/>
        <v>0</v>
      </c>
      <c r="H88" s="171">
        <f t="shared" si="22"/>
        <v>0</v>
      </c>
      <c r="I88" s="171">
        <f t="shared" si="22"/>
        <v>0</v>
      </c>
      <c r="J88" s="171">
        <f t="shared" si="22"/>
        <v>0</v>
      </c>
      <c r="K88" s="171">
        <f t="shared" si="22"/>
        <v>0</v>
      </c>
      <c r="L88" s="171">
        <f t="shared" si="22"/>
        <v>0</v>
      </c>
      <c r="M88" s="171">
        <f t="shared" si="22"/>
        <v>0</v>
      </c>
      <c r="N88" s="171">
        <f t="shared" si="22"/>
        <v>0</v>
      </c>
      <c r="O88" s="171">
        <f t="shared" si="22"/>
        <v>0</v>
      </c>
      <c r="P88" s="171">
        <f t="shared" si="22"/>
        <v>0</v>
      </c>
      <c r="Q88" s="171">
        <f t="shared" si="22"/>
        <v>0</v>
      </c>
      <c r="R88" s="172">
        <f t="shared" si="22"/>
        <v>0</v>
      </c>
    </row>
    <row r="89" spans="1:18" ht="13.5" x14ac:dyDescent="0.25">
      <c r="A89" s="211" t="s">
        <v>91</v>
      </c>
      <c r="B89" s="212"/>
      <c r="C89" s="212"/>
      <c r="D89" s="173">
        <f>D90+D91</f>
        <v>0</v>
      </c>
      <c r="E89" s="173">
        <f t="shared" ref="E89:R89" si="23">E90+E91</f>
        <v>0</v>
      </c>
      <c r="F89" s="173">
        <f t="shared" si="23"/>
        <v>0</v>
      </c>
      <c r="G89" s="173">
        <f t="shared" si="23"/>
        <v>0</v>
      </c>
      <c r="H89" s="173">
        <f t="shared" si="23"/>
        <v>0</v>
      </c>
      <c r="I89" s="173">
        <f t="shared" si="23"/>
        <v>0</v>
      </c>
      <c r="J89" s="173">
        <f t="shared" si="23"/>
        <v>0</v>
      </c>
      <c r="K89" s="173">
        <f t="shared" si="23"/>
        <v>0</v>
      </c>
      <c r="L89" s="173">
        <f t="shared" si="23"/>
        <v>0</v>
      </c>
      <c r="M89" s="173">
        <f t="shared" si="23"/>
        <v>0</v>
      </c>
      <c r="N89" s="173">
        <f t="shared" si="23"/>
        <v>0</v>
      </c>
      <c r="O89" s="173">
        <f t="shared" si="23"/>
        <v>0</v>
      </c>
      <c r="P89" s="173">
        <f t="shared" si="23"/>
        <v>0</v>
      </c>
      <c r="Q89" s="173">
        <f t="shared" si="23"/>
        <v>0</v>
      </c>
      <c r="R89" s="174">
        <f t="shared" si="23"/>
        <v>0</v>
      </c>
    </row>
    <row r="90" spans="1:18" ht="13.5" x14ac:dyDescent="0.25">
      <c r="A90" s="211" t="s">
        <v>93</v>
      </c>
      <c r="B90" s="212"/>
      <c r="C90" s="212"/>
      <c r="D90" s="175">
        <f>$B$15</f>
        <v>0</v>
      </c>
      <c r="E90" s="175">
        <f t="shared" ref="E90:R90" si="24">$B$15</f>
        <v>0</v>
      </c>
      <c r="F90" s="175">
        <f t="shared" si="24"/>
        <v>0</v>
      </c>
      <c r="G90" s="175">
        <f t="shared" si="24"/>
        <v>0</v>
      </c>
      <c r="H90" s="175">
        <f t="shared" si="24"/>
        <v>0</v>
      </c>
      <c r="I90" s="175">
        <f t="shared" si="24"/>
        <v>0</v>
      </c>
      <c r="J90" s="175">
        <f t="shared" si="24"/>
        <v>0</v>
      </c>
      <c r="K90" s="175">
        <f t="shared" si="24"/>
        <v>0</v>
      </c>
      <c r="L90" s="175">
        <f t="shared" si="24"/>
        <v>0</v>
      </c>
      <c r="M90" s="175">
        <f t="shared" si="24"/>
        <v>0</v>
      </c>
      <c r="N90" s="175">
        <f t="shared" si="24"/>
        <v>0</v>
      </c>
      <c r="O90" s="175">
        <f t="shared" si="24"/>
        <v>0</v>
      </c>
      <c r="P90" s="175">
        <f t="shared" si="24"/>
        <v>0</v>
      </c>
      <c r="Q90" s="175">
        <f t="shared" si="24"/>
        <v>0</v>
      </c>
      <c r="R90" s="176">
        <f t="shared" si="24"/>
        <v>0</v>
      </c>
    </row>
    <row r="91" spans="1:18" ht="13.5" x14ac:dyDescent="0.25">
      <c r="A91" s="211" t="s">
        <v>92</v>
      </c>
      <c r="B91" s="212"/>
      <c r="C91" s="212"/>
      <c r="D91" s="177">
        <f t="shared" ref="D91:R91" si="25">D$112+D$113+D$121+D$122</f>
        <v>0</v>
      </c>
      <c r="E91" s="177">
        <f t="shared" si="25"/>
        <v>0</v>
      </c>
      <c r="F91" s="177">
        <f t="shared" si="25"/>
        <v>0</v>
      </c>
      <c r="G91" s="177">
        <f t="shared" si="25"/>
        <v>0</v>
      </c>
      <c r="H91" s="177">
        <f t="shared" si="25"/>
        <v>0</v>
      </c>
      <c r="I91" s="177">
        <f t="shared" si="25"/>
        <v>0</v>
      </c>
      <c r="J91" s="177">
        <f t="shared" si="25"/>
        <v>0</v>
      </c>
      <c r="K91" s="177">
        <f t="shared" si="25"/>
        <v>0</v>
      </c>
      <c r="L91" s="177">
        <f t="shared" si="25"/>
        <v>0</v>
      </c>
      <c r="M91" s="177">
        <f t="shared" si="25"/>
        <v>0</v>
      </c>
      <c r="N91" s="177">
        <f t="shared" si="25"/>
        <v>0</v>
      </c>
      <c r="O91" s="177">
        <f t="shared" si="25"/>
        <v>0</v>
      </c>
      <c r="P91" s="177">
        <f t="shared" si="25"/>
        <v>0</v>
      </c>
      <c r="Q91" s="177">
        <f t="shared" si="25"/>
        <v>0</v>
      </c>
      <c r="R91" s="178">
        <f t="shared" si="25"/>
        <v>0</v>
      </c>
    </row>
    <row r="92" spans="1:18" ht="14.25" thickBot="1" x14ac:dyDescent="0.3">
      <c r="A92" s="226" t="s">
        <v>53</v>
      </c>
      <c r="B92" s="227"/>
      <c r="C92" s="227"/>
      <c r="D92" s="169">
        <f t="shared" ref="D92:R92" si="26">(1+$D$11)^D$43</f>
        <v>1</v>
      </c>
      <c r="E92" s="169">
        <f t="shared" si="26"/>
        <v>1</v>
      </c>
      <c r="F92" s="169">
        <f t="shared" si="26"/>
        <v>1</v>
      </c>
      <c r="G92" s="169">
        <f t="shared" si="26"/>
        <v>1</v>
      </c>
      <c r="H92" s="169">
        <f t="shared" si="26"/>
        <v>1</v>
      </c>
      <c r="I92" s="169">
        <f t="shared" si="26"/>
        <v>1</v>
      </c>
      <c r="J92" s="169">
        <f t="shared" si="26"/>
        <v>1</v>
      </c>
      <c r="K92" s="169">
        <f t="shared" si="26"/>
        <v>1</v>
      </c>
      <c r="L92" s="169">
        <f t="shared" si="26"/>
        <v>1</v>
      </c>
      <c r="M92" s="169">
        <f t="shared" si="26"/>
        <v>1</v>
      </c>
      <c r="N92" s="169">
        <f t="shared" si="26"/>
        <v>1</v>
      </c>
      <c r="O92" s="169">
        <f t="shared" si="26"/>
        <v>1</v>
      </c>
      <c r="P92" s="169">
        <f t="shared" si="26"/>
        <v>1</v>
      </c>
      <c r="Q92" s="169">
        <f t="shared" si="26"/>
        <v>1</v>
      </c>
      <c r="R92" s="170">
        <f t="shared" si="26"/>
        <v>1</v>
      </c>
    </row>
    <row r="93" spans="1:18" ht="13.5" x14ac:dyDescent="0.25">
      <c r="A93" s="225" t="s">
        <v>50</v>
      </c>
      <c r="B93" s="224"/>
      <c r="C93" s="224"/>
      <c r="D93" s="171">
        <f>D$94*D$95</f>
        <v>0</v>
      </c>
      <c r="E93" s="171">
        <f t="shared" ref="E93:R93" si="27">E$94*E$95</f>
        <v>0</v>
      </c>
      <c r="F93" s="171">
        <f t="shared" si="27"/>
        <v>0</v>
      </c>
      <c r="G93" s="171">
        <f t="shared" si="27"/>
        <v>0</v>
      </c>
      <c r="H93" s="171">
        <f t="shared" si="27"/>
        <v>0</v>
      </c>
      <c r="I93" s="171">
        <f t="shared" si="27"/>
        <v>0</v>
      </c>
      <c r="J93" s="171">
        <f t="shared" si="27"/>
        <v>0</v>
      </c>
      <c r="K93" s="171">
        <f t="shared" si="27"/>
        <v>0</v>
      </c>
      <c r="L93" s="171">
        <f t="shared" si="27"/>
        <v>0</v>
      </c>
      <c r="M93" s="171">
        <f t="shared" si="27"/>
        <v>0</v>
      </c>
      <c r="N93" s="171">
        <f t="shared" si="27"/>
        <v>0</v>
      </c>
      <c r="O93" s="171">
        <f t="shared" si="27"/>
        <v>0</v>
      </c>
      <c r="P93" s="171">
        <f t="shared" si="27"/>
        <v>0</v>
      </c>
      <c r="Q93" s="171">
        <f t="shared" si="27"/>
        <v>0</v>
      </c>
      <c r="R93" s="172">
        <f t="shared" si="27"/>
        <v>0</v>
      </c>
    </row>
    <row r="94" spans="1:18" ht="13.5" x14ac:dyDescent="0.25">
      <c r="A94" s="211" t="s">
        <v>52</v>
      </c>
      <c r="B94" s="212"/>
      <c r="C94" s="212"/>
      <c r="D94" s="179">
        <f>$C$15</f>
        <v>0</v>
      </c>
      <c r="E94" s="179">
        <f t="shared" ref="E94:R94" si="28">$C$15</f>
        <v>0</v>
      </c>
      <c r="F94" s="179">
        <f t="shared" si="28"/>
        <v>0</v>
      </c>
      <c r="G94" s="179">
        <f t="shared" si="28"/>
        <v>0</v>
      </c>
      <c r="H94" s="179">
        <f t="shared" si="28"/>
        <v>0</v>
      </c>
      <c r="I94" s="179">
        <f t="shared" si="28"/>
        <v>0</v>
      </c>
      <c r="J94" s="179">
        <f t="shared" si="28"/>
        <v>0</v>
      </c>
      <c r="K94" s="179">
        <f t="shared" si="28"/>
        <v>0</v>
      </c>
      <c r="L94" s="179">
        <f t="shared" si="28"/>
        <v>0</v>
      </c>
      <c r="M94" s="179">
        <f t="shared" si="28"/>
        <v>0</v>
      </c>
      <c r="N94" s="179">
        <f t="shared" si="28"/>
        <v>0</v>
      </c>
      <c r="O94" s="179">
        <f t="shared" si="28"/>
        <v>0</v>
      </c>
      <c r="P94" s="179">
        <f t="shared" si="28"/>
        <v>0</v>
      </c>
      <c r="Q94" s="179">
        <f t="shared" si="28"/>
        <v>0</v>
      </c>
      <c r="R94" s="180">
        <f t="shared" si="28"/>
        <v>0</v>
      </c>
    </row>
    <row r="95" spans="1:18" ht="14.25" thickBot="1" x14ac:dyDescent="0.3">
      <c r="A95" s="226" t="s">
        <v>56</v>
      </c>
      <c r="B95" s="227"/>
      <c r="C95" s="227"/>
      <c r="D95" s="169">
        <f t="shared" ref="D95:R95" si="29">(1+$E$11)^D$43</f>
        <v>1</v>
      </c>
      <c r="E95" s="169">
        <f t="shared" si="29"/>
        <v>1</v>
      </c>
      <c r="F95" s="169">
        <f t="shared" si="29"/>
        <v>1</v>
      </c>
      <c r="G95" s="169">
        <f t="shared" si="29"/>
        <v>1</v>
      </c>
      <c r="H95" s="169">
        <f t="shared" si="29"/>
        <v>1</v>
      </c>
      <c r="I95" s="169">
        <f t="shared" si="29"/>
        <v>1</v>
      </c>
      <c r="J95" s="169">
        <f t="shared" si="29"/>
        <v>1</v>
      </c>
      <c r="K95" s="169">
        <f t="shared" si="29"/>
        <v>1</v>
      </c>
      <c r="L95" s="169">
        <f t="shared" si="29"/>
        <v>1</v>
      </c>
      <c r="M95" s="169">
        <f t="shared" si="29"/>
        <v>1</v>
      </c>
      <c r="N95" s="169">
        <f t="shared" si="29"/>
        <v>1</v>
      </c>
      <c r="O95" s="169">
        <f t="shared" si="29"/>
        <v>1</v>
      </c>
      <c r="P95" s="169">
        <f t="shared" si="29"/>
        <v>1</v>
      </c>
      <c r="Q95" s="169">
        <f t="shared" si="29"/>
        <v>1</v>
      </c>
      <c r="R95" s="170">
        <f t="shared" si="29"/>
        <v>1</v>
      </c>
    </row>
    <row r="96" spans="1:18" x14ac:dyDescent="0.2">
      <c r="A96" s="181" t="s">
        <v>67</v>
      </c>
      <c r="B96" s="182"/>
      <c r="C96" s="183"/>
      <c r="D96" s="171">
        <f>D$97*D$100</f>
        <v>0</v>
      </c>
      <c r="E96" s="171">
        <f t="shared" ref="E96:R96" si="30">E$97*E$100</f>
        <v>0</v>
      </c>
      <c r="F96" s="171">
        <f t="shared" si="30"/>
        <v>0</v>
      </c>
      <c r="G96" s="171">
        <f t="shared" si="30"/>
        <v>0</v>
      </c>
      <c r="H96" s="171">
        <f t="shared" si="30"/>
        <v>0</v>
      </c>
      <c r="I96" s="171">
        <f t="shared" si="30"/>
        <v>0</v>
      </c>
      <c r="J96" s="171">
        <f t="shared" si="30"/>
        <v>0</v>
      </c>
      <c r="K96" s="171">
        <f t="shared" si="30"/>
        <v>0</v>
      </c>
      <c r="L96" s="171">
        <f t="shared" si="30"/>
        <v>0</v>
      </c>
      <c r="M96" s="171">
        <f t="shared" si="30"/>
        <v>0</v>
      </c>
      <c r="N96" s="171">
        <f t="shared" si="30"/>
        <v>0</v>
      </c>
      <c r="O96" s="171">
        <f t="shared" si="30"/>
        <v>0</v>
      </c>
      <c r="P96" s="171">
        <f t="shared" si="30"/>
        <v>0</v>
      </c>
      <c r="Q96" s="171">
        <f t="shared" si="30"/>
        <v>0</v>
      </c>
      <c r="R96" s="172">
        <f t="shared" si="30"/>
        <v>0</v>
      </c>
    </row>
    <row r="97" spans="1:18" x14ac:dyDescent="0.2">
      <c r="A97" s="232" t="s">
        <v>72</v>
      </c>
      <c r="B97" s="233"/>
      <c r="C97" s="233"/>
      <c r="D97" s="175">
        <f>D98+D99</f>
        <v>0</v>
      </c>
      <c r="E97" s="175">
        <f t="shared" ref="E97:R97" si="31">E98+E99</f>
        <v>0</v>
      </c>
      <c r="F97" s="175">
        <f t="shared" si="31"/>
        <v>0</v>
      </c>
      <c r="G97" s="175">
        <f t="shared" si="31"/>
        <v>0</v>
      </c>
      <c r="H97" s="175">
        <f t="shared" si="31"/>
        <v>0</v>
      </c>
      <c r="I97" s="175">
        <f t="shared" si="31"/>
        <v>0</v>
      </c>
      <c r="J97" s="175">
        <f t="shared" si="31"/>
        <v>0</v>
      </c>
      <c r="K97" s="175">
        <f t="shared" si="31"/>
        <v>0</v>
      </c>
      <c r="L97" s="175">
        <f t="shared" si="31"/>
        <v>0</v>
      </c>
      <c r="M97" s="175">
        <f t="shared" si="31"/>
        <v>0</v>
      </c>
      <c r="N97" s="175">
        <f t="shared" si="31"/>
        <v>0</v>
      </c>
      <c r="O97" s="175">
        <f t="shared" si="31"/>
        <v>0</v>
      </c>
      <c r="P97" s="175">
        <f t="shared" si="31"/>
        <v>0</v>
      </c>
      <c r="Q97" s="175">
        <f t="shared" si="31"/>
        <v>0</v>
      </c>
      <c r="R97" s="176">
        <f t="shared" si="31"/>
        <v>0</v>
      </c>
    </row>
    <row r="98" spans="1:18" x14ac:dyDescent="0.2">
      <c r="A98" s="232" t="s">
        <v>71</v>
      </c>
      <c r="B98" s="233"/>
      <c r="C98" s="233"/>
      <c r="D98" s="28"/>
      <c r="E98" s="28"/>
      <c r="F98" s="28"/>
      <c r="G98" s="28"/>
      <c r="H98" s="28"/>
      <c r="I98" s="28"/>
      <c r="J98" s="28"/>
      <c r="K98" s="28"/>
      <c r="L98" s="28"/>
      <c r="M98" s="28"/>
      <c r="N98" s="28"/>
      <c r="O98" s="28"/>
      <c r="P98" s="28"/>
      <c r="Q98" s="28"/>
      <c r="R98" s="29"/>
    </row>
    <row r="99" spans="1:18" ht="13.5" x14ac:dyDescent="0.25">
      <c r="A99" s="228" t="s">
        <v>70</v>
      </c>
      <c r="B99" s="229"/>
      <c r="C99" s="229"/>
      <c r="D99" s="179">
        <f t="shared" ref="D99:R99" si="32">D114+D123</f>
        <v>0</v>
      </c>
      <c r="E99" s="179">
        <f t="shared" si="32"/>
        <v>0</v>
      </c>
      <c r="F99" s="179">
        <f t="shared" si="32"/>
        <v>0</v>
      </c>
      <c r="G99" s="179">
        <f t="shared" si="32"/>
        <v>0</v>
      </c>
      <c r="H99" s="179">
        <f t="shared" si="32"/>
        <v>0</v>
      </c>
      <c r="I99" s="179">
        <f t="shared" si="32"/>
        <v>0</v>
      </c>
      <c r="J99" s="179">
        <f t="shared" si="32"/>
        <v>0</v>
      </c>
      <c r="K99" s="179">
        <f t="shared" si="32"/>
        <v>0</v>
      </c>
      <c r="L99" s="179">
        <f t="shared" si="32"/>
        <v>0</v>
      </c>
      <c r="M99" s="179">
        <f t="shared" si="32"/>
        <v>0</v>
      </c>
      <c r="N99" s="179">
        <f t="shared" si="32"/>
        <v>0</v>
      </c>
      <c r="O99" s="179">
        <f t="shared" si="32"/>
        <v>0</v>
      </c>
      <c r="P99" s="179">
        <f t="shared" si="32"/>
        <v>0</v>
      </c>
      <c r="Q99" s="179">
        <f t="shared" si="32"/>
        <v>0</v>
      </c>
      <c r="R99" s="180">
        <f t="shared" si="32"/>
        <v>0</v>
      </c>
    </row>
    <row r="100" spans="1:18" ht="14.25" thickBot="1" x14ac:dyDescent="0.3">
      <c r="A100" s="226" t="s">
        <v>66</v>
      </c>
      <c r="B100" s="227"/>
      <c r="C100" s="227"/>
      <c r="D100" s="169">
        <f t="shared" ref="D100:R100" si="33">(1+$F$11)^D$43</f>
        <v>1</v>
      </c>
      <c r="E100" s="169">
        <f t="shared" si="33"/>
        <v>1</v>
      </c>
      <c r="F100" s="169">
        <f t="shared" si="33"/>
        <v>1</v>
      </c>
      <c r="G100" s="169">
        <f t="shared" si="33"/>
        <v>1</v>
      </c>
      <c r="H100" s="169">
        <f t="shared" si="33"/>
        <v>1</v>
      </c>
      <c r="I100" s="169">
        <f t="shared" si="33"/>
        <v>1</v>
      </c>
      <c r="J100" s="169">
        <f t="shared" si="33"/>
        <v>1</v>
      </c>
      <c r="K100" s="169">
        <f t="shared" si="33"/>
        <v>1</v>
      </c>
      <c r="L100" s="169">
        <f t="shared" si="33"/>
        <v>1</v>
      </c>
      <c r="M100" s="169">
        <f t="shared" si="33"/>
        <v>1</v>
      </c>
      <c r="N100" s="169">
        <f t="shared" si="33"/>
        <v>1</v>
      </c>
      <c r="O100" s="169">
        <f t="shared" si="33"/>
        <v>1</v>
      </c>
      <c r="P100" s="169">
        <f t="shared" si="33"/>
        <v>1</v>
      </c>
      <c r="Q100" s="169">
        <f t="shared" si="33"/>
        <v>1</v>
      </c>
      <c r="R100" s="170">
        <f t="shared" si="33"/>
        <v>1</v>
      </c>
    </row>
    <row r="101" spans="1:18" ht="13.5" x14ac:dyDescent="0.25">
      <c r="A101" s="225" t="s">
        <v>47</v>
      </c>
      <c r="B101" s="224"/>
      <c r="C101" s="224"/>
      <c r="D101" s="171">
        <f>D102*D103</f>
        <v>0</v>
      </c>
      <c r="E101" s="171">
        <f t="shared" ref="E101:R101" si="34">E102*E103</f>
        <v>0</v>
      </c>
      <c r="F101" s="171">
        <f t="shared" si="34"/>
        <v>0</v>
      </c>
      <c r="G101" s="171">
        <f t="shared" si="34"/>
        <v>0</v>
      </c>
      <c r="H101" s="171">
        <f t="shared" si="34"/>
        <v>0</v>
      </c>
      <c r="I101" s="171">
        <f t="shared" si="34"/>
        <v>0</v>
      </c>
      <c r="J101" s="171">
        <f t="shared" si="34"/>
        <v>0</v>
      </c>
      <c r="K101" s="171">
        <f t="shared" si="34"/>
        <v>0</v>
      </c>
      <c r="L101" s="171">
        <f t="shared" si="34"/>
        <v>0</v>
      </c>
      <c r="M101" s="171">
        <f t="shared" si="34"/>
        <v>0</v>
      </c>
      <c r="N101" s="171">
        <f t="shared" si="34"/>
        <v>0</v>
      </c>
      <c r="O101" s="171">
        <f t="shared" si="34"/>
        <v>0</v>
      </c>
      <c r="P101" s="171">
        <f t="shared" si="34"/>
        <v>0</v>
      </c>
      <c r="Q101" s="171">
        <f t="shared" si="34"/>
        <v>0</v>
      </c>
      <c r="R101" s="172">
        <f t="shared" si="34"/>
        <v>0</v>
      </c>
    </row>
    <row r="102" spans="1:18" ht="13.5" x14ac:dyDescent="0.25">
      <c r="A102" s="211" t="s">
        <v>48</v>
      </c>
      <c r="B102" s="212"/>
      <c r="C102" s="212"/>
      <c r="D102" s="165">
        <f t="shared" ref="D102:R102" si="35">D115+D124</f>
        <v>0</v>
      </c>
      <c r="E102" s="165">
        <f t="shared" si="35"/>
        <v>0</v>
      </c>
      <c r="F102" s="165">
        <f t="shared" si="35"/>
        <v>0</v>
      </c>
      <c r="G102" s="165">
        <f t="shared" si="35"/>
        <v>0</v>
      </c>
      <c r="H102" s="165">
        <f t="shared" si="35"/>
        <v>0</v>
      </c>
      <c r="I102" s="165">
        <f t="shared" si="35"/>
        <v>0</v>
      </c>
      <c r="J102" s="165">
        <f t="shared" si="35"/>
        <v>0</v>
      </c>
      <c r="K102" s="165">
        <f t="shared" si="35"/>
        <v>0</v>
      </c>
      <c r="L102" s="165">
        <f t="shared" si="35"/>
        <v>0</v>
      </c>
      <c r="M102" s="165">
        <f t="shared" si="35"/>
        <v>0</v>
      </c>
      <c r="N102" s="165">
        <f t="shared" si="35"/>
        <v>0</v>
      </c>
      <c r="O102" s="165">
        <f t="shared" si="35"/>
        <v>0</v>
      </c>
      <c r="P102" s="165">
        <f t="shared" si="35"/>
        <v>0</v>
      </c>
      <c r="Q102" s="165">
        <f t="shared" si="35"/>
        <v>0</v>
      </c>
      <c r="R102" s="166">
        <f t="shared" si="35"/>
        <v>0</v>
      </c>
    </row>
    <row r="103" spans="1:18" ht="14.25" thickBot="1" x14ac:dyDescent="0.3">
      <c r="A103" s="226" t="s">
        <v>54</v>
      </c>
      <c r="B103" s="227"/>
      <c r="C103" s="227"/>
      <c r="D103" s="184">
        <f t="shared" ref="D103:R103" si="36">(1+$F$11)^D$43</f>
        <v>1</v>
      </c>
      <c r="E103" s="184">
        <f t="shared" si="36"/>
        <v>1</v>
      </c>
      <c r="F103" s="184">
        <f t="shared" si="36"/>
        <v>1</v>
      </c>
      <c r="G103" s="184">
        <f t="shared" si="36"/>
        <v>1</v>
      </c>
      <c r="H103" s="184">
        <f t="shared" si="36"/>
        <v>1</v>
      </c>
      <c r="I103" s="184">
        <f t="shared" si="36"/>
        <v>1</v>
      </c>
      <c r="J103" s="184">
        <f t="shared" si="36"/>
        <v>1</v>
      </c>
      <c r="K103" s="184">
        <f t="shared" si="36"/>
        <v>1</v>
      </c>
      <c r="L103" s="184">
        <f t="shared" si="36"/>
        <v>1</v>
      </c>
      <c r="M103" s="184">
        <f t="shared" si="36"/>
        <v>1</v>
      </c>
      <c r="N103" s="184">
        <f t="shared" si="36"/>
        <v>1</v>
      </c>
      <c r="O103" s="184">
        <f t="shared" si="36"/>
        <v>1</v>
      </c>
      <c r="P103" s="184">
        <f t="shared" si="36"/>
        <v>1</v>
      </c>
      <c r="Q103" s="184">
        <f t="shared" si="36"/>
        <v>1</v>
      </c>
      <c r="R103" s="35">
        <f t="shared" si="36"/>
        <v>1</v>
      </c>
    </row>
    <row r="106" spans="1:18" x14ac:dyDescent="0.2">
      <c r="B106" s="152"/>
      <c r="C106" s="152"/>
      <c r="D106" s="152"/>
      <c r="E106" s="152"/>
      <c r="F106" s="152"/>
      <c r="G106" s="152"/>
      <c r="H106" s="152"/>
      <c r="I106" s="152"/>
      <c r="J106" s="152"/>
      <c r="K106" s="152"/>
      <c r="L106" s="152"/>
      <c r="M106" s="152"/>
      <c r="N106" s="152"/>
      <c r="O106" s="152"/>
      <c r="P106" s="152"/>
      <c r="Q106" s="152"/>
      <c r="R106" s="152"/>
    </row>
    <row r="107" spans="1:18" ht="15" x14ac:dyDescent="0.2">
      <c r="A107" s="185" t="s">
        <v>94</v>
      </c>
    </row>
    <row r="108" spans="1:18" ht="15.75" thickBot="1" x14ac:dyDescent="0.25">
      <c r="A108" s="185" t="s">
        <v>95</v>
      </c>
    </row>
    <row r="109" spans="1:18" ht="13.5" x14ac:dyDescent="0.25">
      <c r="A109" s="223" t="s">
        <v>43</v>
      </c>
      <c r="B109" s="224"/>
      <c r="C109" s="224"/>
      <c r="D109" s="186">
        <f t="shared" ref="D109:R109" si="37">IF(D$43&gt;=$D$29,IF(D$43&lt;($D$28+$D$29),1,0),0)</f>
        <v>0</v>
      </c>
      <c r="E109" s="186">
        <f t="shared" si="37"/>
        <v>0</v>
      </c>
      <c r="F109" s="186">
        <f t="shared" si="37"/>
        <v>0</v>
      </c>
      <c r="G109" s="186">
        <f t="shared" si="37"/>
        <v>0</v>
      </c>
      <c r="H109" s="186">
        <f t="shared" si="37"/>
        <v>0</v>
      </c>
      <c r="I109" s="186">
        <f t="shared" si="37"/>
        <v>0</v>
      </c>
      <c r="J109" s="186">
        <f t="shared" si="37"/>
        <v>0</v>
      </c>
      <c r="K109" s="186">
        <f t="shared" si="37"/>
        <v>0</v>
      </c>
      <c r="L109" s="186">
        <f t="shared" si="37"/>
        <v>0</v>
      </c>
      <c r="M109" s="186">
        <f t="shared" si="37"/>
        <v>0</v>
      </c>
      <c r="N109" s="186">
        <f t="shared" si="37"/>
        <v>0</v>
      </c>
      <c r="O109" s="186">
        <f t="shared" si="37"/>
        <v>0</v>
      </c>
      <c r="P109" s="186">
        <f t="shared" si="37"/>
        <v>0</v>
      </c>
      <c r="Q109" s="186">
        <f t="shared" si="37"/>
        <v>0</v>
      </c>
      <c r="R109" s="187">
        <f t="shared" si="37"/>
        <v>0</v>
      </c>
    </row>
    <row r="110" spans="1:18" ht="5.25" customHeight="1" x14ac:dyDescent="0.2">
      <c r="A110" s="66"/>
      <c r="B110" s="58"/>
      <c r="C110" s="58"/>
      <c r="D110" s="58"/>
      <c r="E110" s="58"/>
      <c r="F110" s="58"/>
      <c r="G110" s="58"/>
      <c r="H110" s="58"/>
      <c r="I110" s="58"/>
      <c r="J110" s="58"/>
      <c r="K110" s="58"/>
      <c r="L110" s="58"/>
      <c r="M110" s="58"/>
      <c r="N110" s="58"/>
      <c r="O110" s="58"/>
      <c r="P110" s="58"/>
      <c r="Q110" s="58"/>
      <c r="R110" s="110"/>
    </row>
    <row r="111" spans="1:18" ht="13.5" x14ac:dyDescent="0.25">
      <c r="A111" s="211" t="s">
        <v>97</v>
      </c>
      <c r="B111" s="212"/>
      <c r="C111" s="212"/>
      <c r="D111" s="188">
        <f t="shared" ref="D111:R111" si="38">IF(D$43&gt;=$D$29,$D$31,0)</f>
        <v>0</v>
      </c>
      <c r="E111" s="188">
        <f t="shared" si="38"/>
        <v>0</v>
      </c>
      <c r="F111" s="188">
        <f t="shared" si="38"/>
        <v>0</v>
      </c>
      <c r="G111" s="188">
        <f t="shared" si="38"/>
        <v>0</v>
      </c>
      <c r="H111" s="188">
        <f t="shared" si="38"/>
        <v>0</v>
      </c>
      <c r="I111" s="188">
        <f t="shared" si="38"/>
        <v>0</v>
      </c>
      <c r="J111" s="188">
        <f t="shared" si="38"/>
        <v>0</v>
      </c>
      <c r="K111" s="188">
        <f t="shared" si="38"/>
        <v>0</v>
      </c>
      <c r="L111" s="188">
        <f t="shared" si="38"/>
        <v>0</v>
      </c>
      <c r="M111" s="188">
        <f t="shared" si="38"/>
        <v>0</v>
      </c>
      <c r="N111" s="188">
        <f t="shared" si="38"/>
        <v>0</v>
      </c>
      <c r="O111" s="188">
        <f t="shared" si="38"/>
        <v>0</v>
      </c>
      <c r="P111" s="188">
        <f t="shared" si="38"/>
        <v>0</v>
      </c>
      <c r="Q111" s="188">
        <f t="shared" si="38"/>
        <v>0</v>
      </c>
      <c r="R111" s="189">
        <f t="shared" si="38"/>
        <v>0</v>
      </c>
    </row>
    <row r="112" spans="1:18" ht="13.5" x14ac:dyDescent="0.25">
      <c r="A112" s="211" t="s">
        <v>75</v>
      </c>
      <c r="B112" s="212"/>
      <c r="C112" s="212"/>
      <c r="D112" s="188">
        <f t="shared" ref="D112:R112" si="39">IF(D$43&gt;=$D$29,($D$27*$D$26-$D$32)*$D$35+$D$30*$D$36,0)</f>
        <v>0</v>
      </c>
      <c r="E112" s="188">
        <f t="shared" si="39"/>
        <v>0</v>
      </c>
      <c r="F112" s="188">
        <f t="shared" si="39"/>
        <v>0</v>
      </c>
      <c r="G112" s="188">
        <f t="shared" si="39"/>
        <v>0</v>
      </c>
      <c r="H112" s="188">
        <f t="shared" si="39"/>
        <v>0</v>
      </c>
      <c r="I112" s="188">
        <f t="shared" si="39"/>
        <v>0</v>
      </c>
      <c r="J112" s="188">
        <f t="shared" si="39"/>
        <v>0</v>
      </c>
      <c r="K112" s="188">
        <f t="shared" si="39"/>
        <v>0</v>
      </c>
      <c r="L112" s="188">
        <f t="shared" si="39"/>
        <v>0</v>
      </c>
      <c r="M112" s="188">
        <f t="shared" si="39"/>
        <v>0</v>
      </c>
      <c r="N112" s="188">
        <f t="shared" si="39"/>
        <v>0</v>
      </c>
      <c r="O112" s="188">
        <f t="shared" si="39"/>
        <v>0</v>
      </c>
      <c r="P112" s="188">
        <f t="shared" si="39"/>
        <v>0</v>
      </c>
      <c r="Q112" s="188">
        <f t="shared" si="39"/>
        <v>0</v>
      </c>
      <c r="R112" s="189">
        <f t="shared" si="39"/>
        <v>0</v>
      </c>
    </row>
    <row r="113" spans="1:18" ht="13.5" x14ac:dyDescent="0.25">
      <c r="A113" s="211" t="s">
        <v>76</v>
      </c>
      <c r="B113" s="212"/>
      <c r="C113" s="212"/>
      <c r="D113" s="190">
        <f t="shared" ref="D113:R113" si="40">IF($D$26&gt;50,D$109*($D$32*$D$37),IF(D$43&gt;=$D$29,$D$32*$D$37,0))</f>
        <v>0</v>
      </c>
      <c r="E113" s="190">
        <f t="shared" si="40"/>
        <v>0</v>
      </c>
      <c r="F113" s="190">
        <f t="shared" si="40"/>
        <v>0</v>
      </c>
      <c r="G113" s="190">
        <f t="shared" si="40"/>
        <v>0</v>
      </c>
      <c r="H113" s="190">
        <f t="shared" si="40"/>
        <v>0</v>
      </c>
      <c r="I113" s="190">
        <f t="shared" si="40"/>
        <v>0</v>
      </c>
      <c r="J113" s="190">
        <f t="shared" si="40"/>
        <v>0</v>
      </c>
      <c r="K113" s="190">
        <f t="shared" si="40"/>
        <v>0</v>
      </c>
      <c r="L113" s="190">
        <f t="shared" si="40"/>
        <v>0</v>
      </c>
      <c r="M113" s="190">
        <f t="shared" si="40"/>
        <v>0</v>
      </c>
      <c r="N113" s="190">
        <f t="shared" si="40"/>
        <v>0</v>
      </c>
      <c r="O113" s="190">
        <f t="shared" si="40"/>
        <v>0</v>
      </c>
      <c r="P113" s="190">
        <f t="shared" si="40"/>
        <v>0</v>
      </c>
      <c r="Q113" s="190">
        <f t="shared" si="40"/>
        <v>0</v>
      </c>
      <c r="R113" s="191">
        <f t="shared" si="40"/>
        <v>0</v>
      </c>
    </row>
    <row r="114" spans="1:18" x14ac:dyDescent="0.2">
      <c r="A114" s="230" t="s">
        <v>70</v>
      </c>
      <c r="B114" s="231"/>
      <c r="C114" s="231"/>
      <c r="D114" s="167">
        <f t="shared" ref="D114:R114" si="41">IF(D$43&gt;=$D$29,$D$33,0)</f>
        <v>0</v>
      </c>
      <c r="E114" s="167">
        <f t="shared" si="41"/>
        <v>0</v>
      </c>
      <c r="F114" s="167">
        <f t="shared" si="41"/>
        <v>0</v>
      </c>
      <c r="G114" s="167">
        <f t="shared" si="41"/>
        <v>0</v>
      </c>
      <c r="H114" s="167">
        <f t="shared" si="41"/>
        <v>0</v>
      </c>
      <c r="I114" s="167">
        <f t="shared" si="41"/>
        <v>0</v>
      </c>
      <c r="J114" s="167">
        <f t="shared" si="41"/>
        <v>0</v>
      </c>
      <c r="K114" s="167">
        <f t="shared" si="41"/>
        <v>0</v>
      </c>
      <c r="L114" s="167">
        <f t="shared" si="41"/>
        <v>0</v>
      </c>
      <c r="M114" s="167">
        <f t="shared" si="41"/>
        <v>0</v>
      </c>
      <c r="N114" s="167">
        <f t="shared" si="41"/>
        <v>0</v>
      </c>
      <c r="O114" s="167">
        <f t="shared" si="41"/>
        <v>0</v>
      </c>
      <c r="P114" s="167">
        <f t="shared" si="41"/>
        <v>0</v>
      </c>
      <c r="Q114" s="167">
        <f t="shared" si="41"/>
        <v>0</v>
      </c>
      <c r="R114" s="168">
        <f t="shared" si="41"/>
        <v>0</v>
      </c>
    </row>
    <row r="115" spans="1:18" ht="14.25" thickBot="1" x14ac:dyDescent="0.3">
      <c r="A115" s="226" t="s">
        <v>46</v>
      </c>
      <c r="B115" s="227"/>
      <c r="C115" s="227"/>
      <c r="D115" s="192">
        <f t="shared" ref="D115:R115" si="42">D$109*$D$34</f>
        <v>0</v>
      </c>
      <c r="E115" s="192">
        <f t="shared" si="42"/>
        <v>0</v>
      </c>
      <c r="F115" s="192">
        <f t="shared" si="42"/>
        <v>0</v>
      </c>
      <c r="G115" s="192">
        <f t="shared" si="42"/>
        <v>0</v>
      </c>
      <c r="H115" s="192">
        <f t="shared" si="42"/>
        <v>0</v>
      </c>
      <c r="I115" s="192">
        <f t="shared" si="42"/>
        <v>0</v>
      </c>
      <c r="J115" s="192">
        <f t="shared" si="42"/>
        <v>0</v>
      </c>
      <c r="K115" s="192">
        <f t="shared" si="42"/>
        <v>0</v>
      </c>
      <c r="L115" s="192">
        <f t="shared" si="42"/>
        <v>0</v>
      </c>
      <c r="M115" s="192">
        <f t="shared" si="42"/>
        <v>0</v>
      </c>
      <c r="N115" s="192">
        <f t="shared" si="42"/>
        <v>0</v>
      </c>
      <c r="O115" s="192">
        <f t="shared" si="42"/>
        <v>0</v>
      </c>
      <c r="P115" s="192">
        <f t="shared" si="42"/>
        <v>0</v>
      </c>
      <c r="Q115" s="192">
        <f t="shared" si="42"/>
        <v>0</v>
      </c>
      <c r="R115" s="193">
        <f t="shared" si="42"/>
        <v>0</v>
      </c>
    </row>
    <row r="116" spans="1:18" x14ac:dyDescent="0.2">
      <c r="A116" s="194"/>
      <c r="B116" s="194"/>
      <c r="C116" s="58"/>
      <c r="D116" s="195"/>
      <c r="E116" s="195"/>
      <c r="F116" s="195"/>
      <c r="G116" s="195"/>
      <c r="H116" s="195"/>
      <c r="I116" s="195"/>
      <c r="J116" s="195"/>
      <c r="K116" s="195"/>
      <c r="L116" s="195"/>
      <c r="M116" s="195"/>
      <c r="N116" s="41"/>
      <c r="O116" s="41"/>
      <c r="P116" s="41"/>
      <c r="Q116" s="41"/>
      <c r="R116" s="38"/>
    </row>
    <row r="117" spans="1:18" ht="15.75" thickBot="1" x14ac:dyDescent="0.25">
      <c r="A117" s="185" t="s">
        <v>96</v>
      </c>
      <c r="B117" s="196"/>
      <c r="D117" s="38"/>
      <c r="E117" s="38"/>
      <c r="F117" s="38"/>
      <c r="G117" s="38"/>
      <c r="H117" s="38"/>
      <c r="I117" s="38"/>
      <c r="J117" s="38"/>
      <c r="K117" s="38"/>
      <c r="L117" s="38"/>
      <c r="M117" s="38"/>
      <c r="N117" s="38"/>
      <c r="O117" s="38"/>
      <c r="P117" s="38"/>
      <c r="Q117" s="38"/>
      <c r="R117" s="38"/>
    </row>
    <row r="118" spans="1:18" ht="13.5" x14ac:dyDescent="0.25">
      <c r="A118" s="223" t="s">
        <v>43</v>
      </c>
      <c r="B118" s="224"/>
      <c r="C118" s="224"/>
      <c r="D118" s="186">
        <f t="shared" ref="D118:R118" si="43">IF(D$43&gt;=$I$29,IF(D$43&lt;($I$28+$I$29),1,0),0)</f>
        <v>0</v>
      </c>
      <c r="E118" s="186">
        <f t="shared" si="43"/>
        <v>0</v>
      </c>
      <c r="F118" s="186">
        <f t="shared" si="43"/>
        <v>0</v>
      </c>
      <c r="G118" s="186">
        <f t="shared" si="43"/>
        <v>0</v>
      </c>
      <c r="H118" s="186">
        <f t="shared" si="43"/>
        <v>0</v>
      </c>
      <c r="I118" s="186">
        <f t="shared" si="43"/>
        <v>0</v>
      </c>
      <c r="J118" s="186">
        <f t="shared" si="43"/>
        <v>0</v>
      </c>
      <c r="K118" s="186">
        <f t="shared" si="43"/>
        <v>0</v>
      </c>
      <c r="L118" s="186">
        <f t="shared" si="43"/>
        <v>0</v>
      </c>
      <c r="M118" s="186">
        <f t="shared" si="43"/>
        <v>0</v>
      </c>
      <c r="N118" s="186">
        <f t="shared" si="43"/>
        <v>0</v>
      </c>
      <c r="O118" s="186">
        <f t="shared" si="43"/>
        <v>0</v>
      </c>
      <c r="P118" s="186">
        <f t="shared" si="43"/>
        <v>0</v>
      </c>
      <c r="Q118" s="186">
        <f t="shared" si="43"/>
        <v>0</v>
      </c>
      <c r="R118" s="187">
        <f t="shared" si="43"/>
        <v>0</v>
      </c>
    </row>
    <row r="119" spans="1:18" ht="6.75" customHeight="1" x14ac:dyDescent="0.2">
      <c r="A119" s="66"/>
      <c r="B119" s="58"/>
      <c r="C119" s="58"/>
      <c r="D119" s="58"/>
      <c r="E119" s="58"/>
      <c r="F119" s="58"/>
      <c r="G119" s="58"/>
      <c r="H119" s="58"/>
      <c r="I119" s="58"/>
      <c r="J119" s="58"/>
      <c r="K119" s="58"/>
      <c r="L119" s="58"/>
      <c r="M119" s="58"/>
      <c r="N119" s="58"/>
      <c r="O119" s="58"/>
      <c r="P119" s="58"/>
      <c r="Q119" s="58"/>
      <c r="R119" s="110"/>
    </row>
    <row r="120" spans="1:18" ht="13.5" x14ac:dyDescent="0.25">
      <c r="A120" s="211" t="s">
        <v>97</v>
      </c>
      <c r="B120" s="212"/>
      <c r="C120" s="212"/>
      <c r="D120" s="188">
        <f t="shared" ref="D120:R120" si="44">IF(D$43&gt;=$I$29,$I$31,0)</f>
        <v>0</v>
      </c>
      <c r="E120" s="188">
        <f t="shared" si="44"/>
        <v>0</v>
      </c>
      <c r="F120" s="188">
        <f t="shared" si="44"/>
        <v>0</v>
      </c>
      <c r="G120" s="188">
        <f t="shared" si="44"/>
        <v>0</v>
      </c>
      <c r="H120" s="188">
        <f t="shared" si="44"/>
        <v>0</v>
      </c>
      <c r="I120" s="188">
        <f t="shared" si="44"/>
        <v>0</v>
      </c>
      <c r="J120" s="188">
        <f t="shared" si="44"/>
        <v>0</v>
      </c>
      <c r="K120" s="188">
        <f t="shared" si="44"/>
        <v>0</v>
      </c>
      <c r="L120" s="188">
        <f t="shared" si="44"/>
        <v>0</v>
      </c>
      <c r="M120" s="188">
        <f t="shared" si="44"/>
        <v>0</v>
      </c>
      <c r="N120" s="188">
        <f t="shared" si="44"/>
        <v>0</v>
      </c>
      <c r="O120" s="188">
        <f t="shared" si="44"/>
        <v>0</v>
      </c>
      <c r="P120" s="188">
        <f t="shared" si="44"/>
        <v>0</v>
      </c>
      <c r="Q120" s="188">
        <f t="shared" si="44"/>
        <v>0</v>
      </c>
      <c r="R120" s="189">
        <f t="shared" si="44"/>
        <v>0</v>
      </c>
    </row>
    <row r="121" spans="1:18" ht="13.5" x14ac:dyDescent="0.25">
      <c r="A121" s="211" t="s">
        <v>75</v>
      </c>
      <c r="B121" s="212"/>
      <c r="C121" s="212"/>
      <c r="D121" s="188">
        <f t="shared" ref="D121:R121" si="45">IF(D$43&gt;=$I$29,($I$27*$I$26-$I$32)*$I$35+$I$30*$I$36,0)</f>
        <v>0</v>
      </c>
      <c r="E121" s="188">
        <f t="shared" si="45"/>
        <v>0</v>
      </c>
      <c r="F121" s="188">
        <f t="shared" si="45"/>
        <v>0</v>
      </c>
      <c r="G121" s="188">
        <f t="shared" si="45"/>
        <v>0</v>
      </c>
      <c r="H121" s="188">
        <f t="shared" si="45"/>
        <v>0</v>
      </c>
      <c r="I121" s="188">
        <f t="shared" si="45"/>
        <v>0</v>
      </c>
      <c r="J121" s="188">
        <f t="shared" si="45"/>
        <v>0</v>
      </c>
      <c r="K121" s="188">
        <f t="shared" si="45"/>
        <v>0</v>
      </c>
      <c r="L121" s="188">
        <f t="shared" si="45"/>
        <v>0</v>
      </c>
      <c r="M121" s="188">
        <f t="shared" si="45"/>
        <v>0</v>
      </c>
      <c r="N121" s="188">
        <f t="shared" si="45"/>
        <v>0</v>
      </c>
      <c r="O121" s="188">
        <f t="shared" si="45"/>
        <v>0</v>
      </c>
      <c r="P121" s="188">
        <f t="shared" si="45"/>
        <v>0</v>
      </c>
      <c r="Q121" s="188">
        <f t="shared" si="45"/>
        <v>0</v>
      </c>
      <c r="R121" s="189">
        <f t="shared" si="45"/>
        <v>0</v>
      </c>
    </row>
    <row r="122" spans="1:18" ht="13.5" x14ac:dyDescent="0.25">
      <c r="A122" s="211" t="s">
        <v>76</v>
      </c>
      <c r="B122" s="212"/>
      <c r="C122" s="212"/>
      <c r="D122" s="190">
        <f t="shared" ref="D122:R122" si="46">IF($I$26&gt;50,D$118*($I$32*$I$37),IF(D$43&gt;=$I$29,$I$32*$I$37,0))</f>
        <v>0</v>
      </c>
      <c r="E122" s="190">
        <f t="shared" si="46"/>
        <v>0</v>
      </c>
      <c r="F122" s="190">
        <f t="shared" si="46"/>
        <v>0</v>
      </c>
      <c r="G122" s="190">
        <f t="shared" si="46"/>
        <v>0</v>
      </c>
      <c r="H122" s="190">
        <f t="shared" si="46"/>
        <v>0</v>
      </c>
      <c r="I122" s="190">
        <f t="shared" si="46"/>
        <v>0</v>
      </c>
      <c r="J122" s="190">
        <f t="shared" si="46"/>
        <v>0</v>
      </c>
      <c r="K122" s="190">
        <f t="shared" si="46"/>
        <v>0</v>
      </c>
      <c r="L122" s="190">
        <f t="shared" si="46"/>
        <v>0</v>
      </c>
      <c r="M122" s="190">
        <f t="shared" si="46"/>
        <v>0</v>
      </c>
      <c r="N122" s="190">
        <f t="shared" si="46"/>
        <v>0</v>
      </c>
      <c r="O122" s="190">
        <f t="shared" si="46"/>
        <v>0</v>
      </c>
      <c r="P122" s="190">
        <f t="shared" si="46"/>
        <v>0</v>
      </c>
      <c r="Q122" s="190">
        <f t="shared" si="46"/>
        <v>0</v>
      </c>
      <c r="R122" s="191">
        <f t="shared" si="46"/>
        <v>0</v>
      </c>
    </row>
    <row r="123" spans="1:18" x14ac:dyDescent="0.2">
      <c r="A123" s="230" t="s">
        <v>70</v>
      </c>
      <c r="B123" s="231"/>
      <c r="C123" s="231"/>
      <c r="D123" s="167">
        <f t="shared" ref="D123:R123" si="47">IF(D$43&gt;=$I$29,$I$33,0)</f>
        <v>0</v>
      </c>
      <c r="E123" s="167">
        <f t="shared" si="47"/>
        <v>0</v>
      </c>
      <c r="F123" s="167">
        <f t="shared" si="47"/>
        <v>0</v>
      </c>
      <c r="G123" s="167">
        <f t="shared" si="47"/>
        <v>0</v>
      </c>
      <c r="H123" s="167">
        <f t="shared" si="47"/>
        <v>0</v>
      </c>
      <c r="I123" s="167">
        <f t="shared" si="47"/>
        <v>0</v>
      </c>
      <c r="J123" s="167">
        <f t="shared" si="47"/>
        <v>0</v>
      </c>
      <c r="K123" s="167">
        <f t="shared" si="47"/>
        <v>0</v>
      </c>
      <c r="L123" s="167">
        <f t="shared" si="47"/>
        <v>0</v>
      </c>
      <c r="M123" s="167">
        <f t="shared" si="47"/>
        <v>0</v>
      </c>
      <c r="N123" s="167">
        <f t="shared" si="47"/>
        <v>0</v>
      </c>
      <c r="O123" s="167">
        <f t="shared" si="47"/>
        <v>0</v>
      </c>
      <c r="P123" s="167">
        <f t="shared" si="47"/>
        <v>0</v>
      </c>
      <c r="Q123" s="167">
        <f t="shared" si="47"/>
        <v>0</v>
      </c>
      <c r="R123" s="168">
        <f t="shared" si="47"/>
        <v>0</v>
      </c>
    </row>
    <row r="124" spans="1:18" ht="14.25" thickBot="1" x14ac:dyDescent="0.3">
      <c r="A124" s="226" t="s">
        <v>46</v>
      </c>
      <c r="B124" s="227"/>
      <c r="C124" s="227"/>
      <c r="D124" s="192">
        <f t="shared" ref="D124:R124" si="48">D$118*$I$34</f>
        <v>0</v>
      </c>
      <c r="E124" s="192">
        <f t="shared" si="48"/>
        <v>0</v>
      </c>
      <c r="F124" s="192">
        <f t="shared" si="48"/>
        <v>0</v>
      </c>
      <c r="G124" s="192">
        <f t="shared" si="48"/>
        <v>0</v>
      </c>
      <c r="H124" s="192">
        <f t="shared" si="48"/>
        <v>0</v>
      </c>
      <c r="I124" s="192">
        <f t="shared" si="48"/>
        <v>0</v>
      </c>
      <c r="J124" s="192">
        <f t="shared" si="48"/>
        <v>0</v>
      </c>
      <c r="K124" s="192">
        <f t="shared" si="48"/>
        <v>0</v>
      </c>
      <c r="L124" s="192">
        <f t="shared" si="48"/>
        <v>0</v>
      </c>
      <c r="M124" s="192">
        <f t="shared" si="48"/>
        <v>0</v>
      </c>
      <c r="N124" s="192">
        <f t="shared" si="48"/>
        <v>0</v>
      </c>
      <c r="O124" s="192">
        <f t="shared" si="48"/>
        <v>0</v>
      </c>
      <c r="P124" s="192">
        <f t="shared" si="48"/>
        <v>0</v>
      </c>
      <c r="Q124" s="192">
        <f t="shared" si="48"/>
        <v>0</v>
      </c>
      <c r="R124" s="193">
        <f t="shared" si="48"/>
        <v>0</v>
      </c>
    </row>
    <row r="125" spans="1:18" x14ac:dyDescent="0.2">
      <c r="D125" s="195"/>
      <c r="E125" s="195"/>
      <c r="F125" s="195"/>
      <c r="G125" s="195"/>
      <c r="H125" s="195"/>
      <c r="I125" s="195"/>
      <c r="J125" s="195"/>
      <c r="K125" s="195"/>
      <c r="L125" s="195"/>
      <c r="M125" s="195"/>
    </row>
    <row r="126" spans="1:18" ht="12.75" thickBot="1" x14ac:dyDescent="0.25">
      <c r="D126" s="195"/>
      <c r="E126" s="195"/>
      <c r="F126" s="195"/>
      <c r="G126" s="195"/>
      <c r="H126" s="195"/>
      <c r="I126" s="195"/>
      <c r="J126" s="195"/>
      <c r="K126" s="195"/>
      <c r="L126" s="195"/>
      <c r="M126" s="195"/>
    </row>
    <row r="127" spans="1:18" x14ac:dyDescent="0.2">
      <c r="A127" s="197" t="s">
        <v>28</v>
      </c>
      <c r="B127" s="198"/>
    </row>
    <row r="128" spans="1:18" x14ac:dyDescent="0.2">
      <c r="A128" s="199" t="s">
        <v>29</v>
      </c>
      <c r="B128" s="200"/>
    </row>
    <row r="129" spans="1:17" ht="12.75" thickBot="1" x14ac:dyDescent="0.25">
      <c r="A129" s="201" t="s">
        <v>30</v>
      </c>
      <c r="B129" s="202"/>
    </row>
    <row r="130" spans="1:17" x14ac:dyDescent="0.2">
      <c r="C130" s="203"/>
      <c r="D130" s="203"/>
      <c r="E130" s="203"/>
      <c r="F130" s="203"/>
      <c r="G130" s="203"/>
      <c r="H130" s="203"/>
      <c r="I130" s="203"/>
      <c r="J130" s="203"/>
      <c r="K130" s="203"/>
      <c r="L130" s="203"/>
      <c r="M130" s="203"/>
      <c r="N130" s="203"/>
      <c r="O130" s="203"/>
      <c r="P130" s="203"/>
      <c r="Q130" s="203"/>
    </row>
  </sheetData>
  <sheetProtection sheet="1" objects="1" scenarios="1" formatCells="0" formatColumns="0" formatRows="0"/>
  <mergeCells count="75">
    <mergeCell ref="A3:C3"/>
    <mergeCell ref="A25:C25"/>
    <mergeCell ref="C9:G9"/>
    <mergeCell ref="A37:C37"/>
    <mergeCell ref="A28:C28"/>
    <mergeCell ref="A26:C26"/>
    <mergeCell ref="A27:C27"/>
    <mergeCell ref="F25:H25"/>
    <mergeCell ref="F26:H26"/>
    <mergeCell ref="F27:H27"/>
    <mergeCell ref="F37:H37"/>
    <mergeCell ref="F33:H33"/>
    <mergeCell ref="A35:C35"/>
    <mergeCell ref="F35:H35"/>
    <mergeCell ref="A36:C36"/>
    <mergeCell ref="F36:H36"/>
    <mergeCell ref="A123:C123"/>
    <mergeCell ref="A98:C98"/>
    <mergeCell ref="A97:C97"/>
    <mergeCell ref="B5:G5"/>
    <mergeCell ref="A29:C29"/>
    <mergeCell ref="F29:H29"/>
    <mergeCell ref="A32:C32"/>
    <mergeCell ref="F32:H32"/>
    <mergeCell ref="F28:H28"/>
    <mergeCell ref="A31:C31"/>
    <mergeCell ref="F31:H31"/>
    <mergeCell ref="A33:C33"/>
    <mergeCell ref="A122:C122"/>
    <mergeCell ref="A63:B63"/>
    <mergeCell ref="A77:B77"/>
    <mergeCell ref="A76:B76"/>
    <mergeCell ref="A124:C124"/>
    <mergeCell ref="A120:C120"/>
    <mergeCell ref="A92:C92"/>
    <mergeCell ref="A102:C102"/>
    <mergeCell ref="A109:C109"/>
    <mergeCell ref="A115:C115"/>
    <mergeCell ref="A111:C111"/>
    <mergeCell ref="A94:C94"/>
    <mergeCell ref="A95:C95"/>
    <mergeCell ref="A121:C121"/>
    <mergeCell ref="A99:C99"/>
    <mergeCell ref="A100:C100"/>
    <mergeCell ref="A101:C101"/>
    <mergeCell ref="A93:C93"/>
    <mergeCell ref="A103:C103"/>
    <mergeCell ref="A114:C114"/>
    <mergeCell ref="A112:C112"/>
    <mergeCell ref="A113:C113"/>
    <mergeCell ref="A118:C118"/>
    <mergeCell ref="A88:C88"/>
    <mergeCell ref="A83:C83"/>
    <mergeCell ref="A84:C84"/>
    <mergeCell ref="A85:C85"/>
    <mergeCell ref="A86:C86"/>
    <mergeCell ref="A87:C87"/>
    <mergeCell ref="A91:C91"/>
    <mergeCell ref="A90:C90"/>
    <mergeCell ref="A81:C81"/>
    <mergeCell ref="A30:C30"/>
    <mergeCell ref="F30:H30"/>
    <mergeCell ref="A89:C89"/>
    <mergeCell ref="A34:C34"/>
    <mergeCell ref="F34:H34"/>
    <mergeCell ref="A62:B62"/>
    <mergeCell ref="A46:B46"/>
    <mergeCell ref="A47:B47"/>
    <mergeCell ref="A48:B48"/>
    <mergeCell ref="A49:B49"/>
    <mergeCell ref="A50:B50"/>
    <mergeCell ref="A51:B51"/>
    <mergeCell ref="A59:B59"/>
    <mergeCell ref="A60:B60"/>
    <mergeCell ref="A61:B61"/>
  </mergeCells>
  <phoneticPr fontId="19" type="noConversion"/>
  <pageMargins left="0.39370078740157483" right="0.27559055118110237" top="0.78740157480314965" bottom="0.59055118110236227" header="0.39370078740157483" footer="0.39370078740157483"/>
  <pageSetup paperSize="8" scale="65" fitToHeight="0" orientation="landscape" r:id="rId1"/>
  <headerFooter alignWithMargins="0">
    <oddFooter>&amp;L&amp;"Arial,Standard"&amp;7Seite &amp;P von &amp;N&amp;R&amp;"Arial,Standard"&amp;7Leitfaden Contracting der Bayerischen Staatlichen Hochbauverwaltung, Stand: August/2017</oddFooter>
  </headerFooter>
  <rowBreaks count="1" manualBreakCount="1">
    <brk id="65" max="18"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Kapitalwerte</vt:lpstr>
      <vt:lpstr>Kapitalwerte!Druckbereich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2017-11-23T12:11:46Z</dcterms:created>
  <dcterms:modified xsi:type="dcterms:W3CDTF">2017-11-23T12:13:14Z</dcterms:modified>
</cp:coreProperties>
</file>